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<sst xmlns="http://schemas.openxmlformats.org/spreadsheetml/2006/main" count="106" uniqueCount="65">
  <si>
    <t>工程表（旬ごと・4か月）</t>
  </si>
  <si>
    <t>工事名</t>
  </si>
  <si>
    <t>現場代理人</t>
  </si>
  <si>
    <t>表の開始月（1日）</t>
  </si>
  <si>
    <t>基準日</t>
  </si>
  <si>
    <t>1か月を上旬（1〜10日）・中旬（11〜20日）・下旬（21日〜月末）に分けて、4か月を1枚に収めます。</t>
  </si>
  <si>
    <t>作業の行に開始日・終了日を入れると、その期間にかかる旬に■が付きます（1日だけの検査や引き渡しは◆、進捗率が100%の作業は●）。日付を入れない行は、工種の見出しとして使えます。進捗率を入れると、基準日の時点で予定より遅れている日数が「状態」に出ます。</t>
  </si>
  <si>
    <t>No.</t>
  </si>
  <si>
    <t>工種・作業</t>
  </si>
  <si>
    <t>業者</t>
  </si>
  <si>
    <t>開始日</t>
  </si>
  <si>
    <t>終了日</t>
  </si>
  <si>
    <t>進捗率</t>
  </si>
  <si>
    <t>状態</t>
  </si>
  <si>
    <t>上旬</t>
  </si>
  <si>
    <t>中旬</t>
  </si>
  <si>
    <t>下旬</t>
  </si>
  <si>
    <t>申し送り</t>
  </si>
  <si>
    <t>〇〇様邸 新築工事（木造2階建て）</t>
  </si>
  <si>
    <t>株式会社サンプル建設 鈴木 一郎</t>
  </si>
  <si>
    <t>【準備・基礎】</t>
  </si>
  <si>
    <t>地縄張り・地鎮祭</t>
  </si>
  <si>
    <t>自社</t>
  </si>
  <si>
    <t>基礎工事（配筋・コンクリート打設）</t>
  </si>
  <si>
    <t>サンプル基礎</t>
  </si>
  <si>
    <t>配筋検査</t>
  </si>
  <si>
    <t>検査機関</t>
  </si>
  <si>
    <t>【躯体・外まわり】</t>
  </si>
  <si>
    <t>土台敷き・建て方・上棟</t>
  </si>
  <si>
    <t>サンプル建築</t>
  </si>
  <si>
    <t>屋根・防水</t>
  </si>
  <si>
    <t>サンプル屋根</t>
  </si>
  <si>
    <t>サッシ取付・外壁</t>
  </si>
  <si>
    <t>【内装・設備】</t>
  </si>
  <si>
    <t>設備配管・電気配線</t>
  </si>
  <si>
    <t>サンプル設備・サンプル電設</t>
  </si>
  <si>
    <t>断熱・内装下地</t>
  </si>
  <si>
    <t>内装仕上げ（クロス・床）</t>
  </si>
  <si>
    <t>サンプル内装</t>
  </si>
  <si>
    <t>【検査・引き渡し】</t>
  </si>
  <si>
    <t>社内検査・手直し</t>
  </si>
  <si>
    <t>完了検査</t>
  </si>
  <si>
    <t>お引き渡し</t>
  </si>
  <si>
    <t>12/9 から屋根。年末年始（12/29〜1/3）は休工。屋根・防水が雨で2日遅れているため、サッシの搬入日を12/16に組み直す（サンプル建築と確認）。</t>
  </si>
  <si>
    <t>見やすい工程表（旬ごと・4か月・遅れの日数）</t>
  </si>
  <si>
    <t>配布元</t>
  </si>
  <si>
    <t>工程フクロウ（FUKULO／合同会社商陣） https://koutei.fukulo.com/templates/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</si>
  <si>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</si>
  <si>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</si>
  <si>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</si>
  <si>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「記入用」を複製し、表の開始月（その月の1日）と基準日を入れます。工種の見出しの行には名前だけ、作業の行には業者・開始日・終了日を入れます。進捗率を入れると、状態に遅れの日数が出ます。</t>
  </si>
  <si>
    <t>判定の付け方</t>
  </si>
  <si>
    <t>状態の出し方：進捗率が100%なら「完了」。基準日の時点で予定より1日以上遅れていれば「遅れ ○日」。遅れが1日未満で進捗率が入っていれば「作業中」、基準日が開始日より前なら「これから」、開始日を過ぎて進捗率が0なら「着手待ち」です。「遅れ」の作業は、次の工程会議で取り戻し方（人を増やす・順番を入れ替える・後の作業と重ねる）を決めます。</t>
  </si>
  <si>
    <t>自社に合わせて直すなら</t>
  </si>
  <si>
    <t>4か月より長い工事は、シートを複製して開始月を4か月あとにします。旬ではなく週ごとにしたいときは、月間の工事工程表やガントチャート工程表を使ってください。</t>
  </si>
  <si>
    <t>気をつけること</t>
  </si>
  <si>
    <t>数式のセル（月・旬の見出し・基準日の印・旬の■◆●・状態）は上書きしないでください。進捗率は 0〜100% で入れます。</t>
  </si>
  <si>
    <t>この様式について</t>
  </si>
  <si>
    <t>見やすくするための決まり：1か月を3つの旬に分ける／工種の見出しで束ねる／記号は■（予定）・●（完了）・◆（1日だけの検査や引き渡し）・▼（基準日）の4つだけにする。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</si>
  <si>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</si>
  <si>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日付・単価はすべて架空です。記載内容の正確さは利用者の責任でお確かめください。</t>
  </si>
  <si>
    <t>更新日</t>
  </si>
  <si>
    <t>2026年10月18日</t>
  </si>
  <si>
    <t>工程フクロウについて</t>
  </si>
  <si>
    <t>工程表・週間工程・出面表（人工の集計）・作業日報を、すぐ使える無料Excelと作り方の解説でまとめた専門サイトです。 https://koutei.fukulo.com/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</si>
</sst>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6" customWidth="1"/>
    <col min="3" max="3" width="16" customWidth="1"/>
    <col min="4" max="5" width="11" customWidth="1"/>
    <col min="6" max="6" width="7" customWidth="1"/>
    <col min="8" max="19" width="6.5" customWidth="1"/>
  </cols>
  <sheetData>
    <row r="1" ht="28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0" customHeight="1" spans="1:19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 t="s">
        <v>2</v>
      </c>
      <c r="L2" s="3"/>
      <c r="M2" s="3"/>
      <c r="N2" s="3"/>
      <c r="O2" s="3"/>
      <c r="P2" s="3"/>
      <c r="Q2" s="3"/>
      <c r="R2" s="3"/>
      <c r="S2" s="3"/>
    </row>
    <row r="3" ht="20" customHeight="1" spans="1:18" x14ac:dyDescent="0.25">
      <c r="A3" s="2" t="s">
        <v>3</v>
      </c>
      <c r="B3" s="3"/>
      <c r="C3" s="3"/>
      <c r="D3" s="2" t="s">
        <v>4</v>
      </c>
      <c r="E3" s="3"/>
      <c r="F3" s="3"/>
      <c r="G3" s="4" t="s">
        <v>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20" customHeight="1" spans="1:19" x14ac:dyDescent="0.25">
      <c r="A4" s="4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20" customHeight="1" spans="1:19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>
        <f>IF($B$3="","",TEXT(DATE(YEAR($B$3),MONTH($B$3)+0,1),"yyyy年m月"))</f>
      </c>
      <c r="I5" s="5"/>
      <c r="J5" s="5"/>
      <c r="K5" s="5">
        <f>IF($B$3="","",TEXT(DATE(YEAR($B$3),MONTH($B$3)+1,1),"yyyy年m月"))</f>
      </c>
      <c r="L5" s="5"/>
      <c r="M5" s="5"/>
      <c r="N5" s="5">
        <f>IF($B$3="","",TEXT(DATE(YEAR($B$3),MONTH($B$3)+2,1),"yyyy年m月"))</f>
      </c>
      <c r="O5" s="5"/>
      <c r="P5" s="5"/>
      <c r="Q5" s="5">
        <f>IF($B$3="","",TEXT(DATE(YEAR($B$3),MONTH($B$3)+3,1),"yyyy年m月"))</f>
      </c>
      <c r="R5" s="5"/>
      <c r="S5" s="5"/>
    </row>
    <row r="6" ht="20" customHeight="1" spans="1:19" x14ac:dyDescent="0.25">
      <c r="A6" s="5"/>
      <c r="B6" s="5"/>
      <c r="C6" s="5"/>
      <c r="D6" s="5"/>
      <c r="E6" s="5"/>
      <c r="F6" s="5"/>
      <c r="G6" s="5"/>
      <c r="H6" s="5" t="s">
        <v>14</v>
      </c>
      <c r="I6" s="5" t="s">
        <v>15</v>
      </c>
      <c r="J6" s="5" t="s">
        <v>16</v>
      </c>
      <c r="K6" s="5" t="s">
        <v>14</v>
      </c>
      <c r="L6" s="5" t="s">
        <v>15</v>
      </c>
      <c r="M6" s="5" t="s">
        <v>16</v>
      </c>
      <c r="N6" s="5" t="s">
        <v>14</v>
      </c>
      <c r="O6" s="5" t="s">
        <v>15</v>
      </c>
      <c r="P6" s="5" t="s">
        <v>16</v>
      </c>
      <c r="Q6" s="5" t="s">
        <v>14</v>
      </c>
      <c r="R6" s="5" t="s">
        <v>15</v>
      </c>
      <c r="S6" s="5" t="s">
        <v>16</v>
      </c>
    </row>
    <row r="7" ht="20" customHeight="1" spans="1:19" x14ac:dyDescent="0.25">
      <c r="A7" s="5"/>
      <c r="B7" s="5"/>
      <c r="C7" s="5"/>
      <c r="D7" s="5"/>
      <c r="E7" s="5"/>
      <c r="F7" s="5"/>
      <c r="G7" s="5"/>
      <c r="H7" s="5">
        <f>IF(OR($B$3="",$E$3=""),"",IF(AND($E$3&gt;=DATE(YEAR($B$3),MONTH($B$3)+0,1),$E$3&lt;=DATE(YEAR($B$3),MONTH($B$3)+0,10)),"▼基準日",""))</f>
      </c>
      <c r="I7" s="5">
        <f>IF(OR($B$3="",$E$3=""),"",IF(AND($E$3&gt;=DATE(YEAR($B$3),MONTH($B$3)+0,11),$E$3&lt;=DATE(YEAR($B$3),MONTH($B$3)+0,20)),"▼基準日",""))</f>
      </c>
      <c r="J7" s="5">
        <f>IF(OR($B$3="",$E$3=""),"",IF(AND($E$3&gt;=DATE(YEAR($B$3),MONTH($B$3)+0,21),$E$3&lt;=EOMONTH(DATE(YEAR($B$3),MONTH($B$3)+0,1),0)),"▼基準日",""))</f>
      </c>
      <c r="K7" s="5">
        <f>IF(OR($B$3="",$E$3=""),"",IF(AND($E$3&gt;=DATE(YEAR($B$3),MONTH($B$3)+1,1),$E$3&lt;=DATE(YEAR($B$3),MONTH($B$3)+1,10)),"▼基準日",""))</f>
      </c>
      <c r="L7" s="5">
        <f>IF(OR($B$3="",$E$3=""),"",IF(AND($E$3&gt;=DATE(YEAR($B$3),MONTH($B$3)+1,11),$E$3&lt;=DATE(YEAR($B$3),MONTH($B$3)+1,20)),"▼基準日",""))</f>
      </c>
      <c r="M7" s="5">
        <f>IF(OR($B$3="",$E$3=""),"",IF(AND($E$3&gt;=DATE(YEAR($B$3),MONTH($B$3)+1,21),$E$3&lt;=EOMONTH(DATE(YEAR($B$3),MONTH($B$3)+1,1),0)),"▼基準日",""))</f>
      </c>
      <c r="N7" s="5">
        <f>IF(OR($B$3="",$E$3=""),"",IF(AND($E$3&gt;=DATE(YEAR($B$3),MONTH($B$3)+2,1),$E$3&lt;=DATE(YEAR($B$3),MONTH($B$3)+2,10)),"▼基準日",""))</f>
      </c>
      <c r="O7" s="5">
        <f>IF(OR($B$3="",$E$3=""),"",IF(AND($E$3&gt;=DATE(YEAR($B$3),MONTH($B$3)+2,11),$E$3&lt;=DATE(YEAR($B$3),MONTH($B$3)+2,20)),"▼基準日",""))</f>
      </c>
      <c r="P7" s="5">
        <f>IF(OR($B$3="",$E$3=""),"",IF(AND($E$3&gt;=DATE(YEAR($B$3),MONTH($B$3)+2,21),$E$3&lt;=EOMONTH(DATE(YEAR($B$3),MONTH($B$3)+2,1),0)),"▼基準日",""))</f>
      </c>
      <c r="Q7" s="5">
        <f>IF(OR($B$3="",$E$3=""),"",IF(AND($E$3&gt;=DATE(YEAR($B$3),MONTH($B$3)+3,1),$E$3&lt;=DATE(YEAR($B$3),MONTH($B$3)+3,10)),"▼基準日",""))</f>
      </c>
      <c r="R7" s="5">
        <f>IF(OR($B$3="",$E$3=""),"",IF(AND($E$3&gt;=DATE(YEAR($B$3),MONTH($B$3)+3,11),$E$3&lt;=DATE(YEAR($B$3),MONTH($B$3)+3,20)),"▼基準日",""))</f>
      </c>
      <c r="S7" s="5">
        <f>IF(OR($B$3="",$E$3=""),"",IF(AND($E$3&gt;=DATE(YEAR($B$3),MONTH($B$3)+3,21),$E$3&lt;=EOMONTH(DATE(YEAR($B$3),MONTH($B$3)+3,1),0)),"▼基準日",""))</f>
      </c>
    </row>
    <row r="8" ht="20" customHeight="1" spans="1:19" x14ac:dyDescent="0.25">
      <c r="A8" s="6">
        <v>1</v>
      </c>
      <c r="B8" s="3"/>
      <c r="C8" s="3"/>
      <c r="D8" s="3"/>
      <c r="E8" s="3"/>
      <c r="F8" s="7"/>
      <c r="G8" s="6">
        <f>IF(OR(D8="",E8=""),"",IF(N(F8)&gt;=1,"完了",IF($E$3="","",IF(ROUND((MAX(0,MIN(1,($E$3-D8+1)/(E8-D8+1)))-N(F8))*(E8-D8+1),0)&gt;=1,"遅れ "&amp;ROUND((MAX(0,MIN(1,($E$3-D8+1)/(E8-D8+1)))-N(F8))*(E8-D8+1),0)&amp;"日",IF(N(F8)&gt;0,"作業中",IF($E$3&lt;D8,"これから","着手待ち"))))))</f>
      </c>
      <c r="H8" s="6">
        <f>IF(OR($D8="",$E8="",$B$3=""),"",IF(AND($D8&lt;=DATE(YEAR($B$3),MONTH($B$3)+0,10),$E8&gt;=DATE(YEAR($B$3),MONTH($B$3)+0,1)),IF($D8=$E8,"◆",IF(N($F8)&gt;=1,"●","■")),""))</f>
      </c>
      <c r="I8" s="6">
        <f>IF(OR($D8="",$E8="",$B$3=""),"",IF(AND($D8&lt;=DATE(YEAR($B$3),MONTH($B$3)+0,20),$E8&gt;=DATE(YEAR($B$3),MONTH($B$3)+0,11)),IF($D8=$E8,"◆",IF(N($F8)&gt;=1,"●","■")),""))</f>
      </c>
      <c r="J8" s="6">
        <f>IF(OR($D8="",$E8="",$B$3=""),"",IF(AND($D8&lt;=EOMONTH(DATE(YEAR($B$3),MONTH($B$3)+0,1),0),$E8&gt;=DATE(YEAR($B$3),MONTH($B$3)+0,21)),IF($D8=$E8,"◆",IF(N($F8)&gt;=1,"●","■")),""))</f>
      </c>
      <c r="K8" s="6">
        <f>IF(OR($D8="",$E8="",$B$3=""),"",IF(AND($D8&lt;=DATE(YEAR($B$3),MONTH($B$3)+1,10),$E8&gt;=DATE(YEAR($B$3),MONTH($B$3)+1,1)),IF($D8=$E8,"◆",IF(N($F8)&gt;=1,"●","■")),""))</f>
      </c>
      <c r="L8" s="6">
        <f>IF(OR($D8="",$E8="",$B$3=""),"",IF(AND($D8&lt;=DATE(YEAR($B$3),MONTH($B$3)+1,20),$E8&gt;=DATE(YEAR($B$3),MONTH($B$3)+1,11)),IF($D8=$E8,"◆",IF(N($F8)&gt;=1,"●","■")),""))</f>
      </c>
      <c r="M8" s="6">
        <f>IF(OR($D8="",$E8="",$B$3=""),"",IF(AND($D8&lt;=EOMONTH(DATE(YEAR($B$3),MONTH($B$3)+1,1),0),$E8&gt;=DATE(YEAR($B$3),MONTH($B$3)+1,21)),IF($D8=$E8,"◆",IF(N($F8)&gt;=1,"●","■")),""))</f>
      </c>
      <c r="N8" s="6">
        <f>IF(OR($D8="",$E8="",$B$3=""),"",IF(AND($D8&lt;=DATE(YEAR($B$3),MONTH($B$3)+2,10),$E8&gt;=DATE(YEAR($B$3),MONTH($B$3)+2,1)),IF($D8=$E8,"◆",IF(N($F8)&gt;=1,"●","■")),""))</f>
      </c>
      <c r="O8" s="6">
        <f>IF(OR($D8="",$E8="",$B$3=""),"",IF(AND($D8&lt;=DATE(YEAR($B$3),MONTH($B$3)+2,20),$E8&gt;=DATE(YEAR($B$3),MONTH($B$3)+2,11)),IF($D8=$E8,"◆",IF(N($F8)&gt;=1,"●","■")),""))</f>
      </c>
      <c r="P8" s="6">
        <f>IF(OR($D8="",$E8="",$B$3=""),"",IF(AND($D8&lt;=EOMONTH(DATE(YEAR($B$3),MONTH($B$3)+2,1),0),$E8&gt;=DATE(YEAR($B$3),MONTH($B$3)+2,21)),IF($D8=$E8,"◆",IF(N($F8)&gt;=1,"●","■")),""))</f>
      </c>
      <c r="Q8" s="6">
        <f>IF(OR($D8="",$E8="",$B$3=""),"",IF(AND($D8&lt;=DATE(YEAR($B$3),MONTH($B$3)+3,10),$E8&gt;=DATE(YEAR($B$3),MONTH($B$3)+3,1)),IF($D8=$E8,"◆",IF(N($F8)&gt;=1,"●","■")),""))</f>
      </c>
      <c r="R8" s="6">
        <f>IF(OR($D8="",$E8="",$B$3=""),"",IF(AND($D8&lt;=DATE(YEAR($B$3),MONTH($B$3)+3,20),$E8&gt;=DATE(YEAR($B$3),MONTH($B$3)+3,11)),IF($D8=$E8,"◆",IF(N($F8)&gt;=1,"●","■")),""))</f>
      </c>
      <c r="S8" s="6">
        <f>IF(OR($D8="",$E8="",$B$3=""),"",IF(AND($D8&lt;=EOMONTH(DATE(YEAR($B$3),MONTH($B$3)+3,1),0),$E8&gt;=DATE(YEAR($B$3),MONTH($B$3)+3,21)),IF($D8=$E8,"◆",IF(N($F8)&gt;=1,"●","■")),""))</f>
      </c>
    </row>
    <row r="9" ht="20" customHeight="1" spans="1:19" x14ac:dyDescent="0.25">
      <c r="A9" s="6">
        <v>2</v>
      </c>
      <c r="B9" s="3"/>
      <c r="C9" s="3"/>
      <c r="D9" s="3"/>
      <c r="E9" s="3"/>
      <c r="F9" s="7"/>
      <c r="G9" s="6">
        <f>IF(OR(D9="",E9=""),"",IF(N(F9)&gt;=1,"完了",IF($E$3="","",IF(ROUND((MAX(0,MIN(1,($E$3-D9+1)/(E9-D9+1)))-N(F9))*(E9-D9+1),0)&gt;=1,"遅れ "&amp;ROUND((MAX(0,MIN(1,($E$3-D9+1)/(E9-D9+1)))-N(F9))*(E9-D9+1),0)&amp;"日",IF(N(F9)&gt;0,"作業中",IF($E$3&lt;D9,"これから","着手待ち"))))))</f>
      </c>
      <c r="H9" s="6">
        <f>IF(OR($D9="",$E9="",$B$3=""),"",IF(AND($D9&lt;=DATE(YEAR($B$3),MONTH($B$3)+0,10),$E9&gt;=DATE(YEAR($B$3),MONTH($B$3)+0,1)),IF($D9=$E9,"◆",IF(N($F9)&gt;=1,"●","■")),""))</f>
      </c>
      <c r="I9" s="6">
        <f>IF(OR($D9="",$E9="",$B$3=""),"",IF(AND($D9&lt;=DATE(YEAR($B$3),MONTH($B$3)+0,20),$E9&gt;=DATE(YEAR($B$3),MONTH($B$3)+0,11)),IF($D9=$E9,"◆",IF(N($F9)&gt;=1,"●","■")),""))</f>
      </c>
      <c r="J9" s="6">
        <f>IF(OR($D9="",$E9="",$B$3=""),"",IF(AND($D9&lt;=EOMONTH(DATE(YEAR($B$3),MONTH($B$3)+0,1),0),$E9&gt;=DATE(YEAR($B$3),MONTH($B$3)+0,21)),IF($D9=$E9,"◆",IF(N($F9)&gt;=1,"●","■")),""))</f>
      </c>
      <c r="K9" s="6">
        <f>IF(OR($D9="",$E9="",$B$3=""),"",IF(AND($D9&lt;=DATE(YEAR($B$3),MONTH($B$3)+1,10),$E9&gt;=DATE(YEAR($B$3),MONTH($B$3)+1,1)),IF($D9=$E9,"◆",IF(N($F9)&gt;=1,"●","■")),""))</f>
      </c>
      <c r="L9" s="6">
        <f>IF(OR($D9="",$E9="",$B$3=""),"",IF(AND($D9&lt;=DATE(YEAR($B$3),MONTH($B$3)+1,20),$E9&gt;=DATE(YEAR($B$3),MONTH($B$3)+1,11)),IF($D9=$E9,"◆",IF(N($F9)&gt;=1,"●","■")),""))</f>
      </c>
      <c r="M9" s="6">
        <f>IF(OR($D9="",$E9="",$B$3=""),"",IF(AND($D9&lt;=EOMONTH(DATE(YEAR($B$3),MONTH($B$3)+1,1),0),$E9&gt;=DATE(YEAR($B$3),MONTH($B$3)+1,21)),IF($D9=$E9,"◆",IF(N($F9)&gt;=1,"●","■")),""))</f>
      </c>
      <c r="N9" s="6">
        <f>IF(OR($D9="",$E9="",$B$3=""),"",IF(AND($D9&lt;=DATE(YEAR($B$3),MONTH($B$3)+2,10),$E9&gt;=DATE(YEAR($B$3),MONTH($B$3)+2,1)),IF($D9=$E9,"◆",IF(N($F9)&gt;=1,"●","■")),""))</f>
      </c>
      <c r="O9" s="6">
        <f>IF(OR($D9="",$E9="",$B$3=""),"",IF(AND($D9&lt;=DATE(YEAR($B$3),MONTH($B$3)+2,20),$E9&gt;=DATE(YEAR($B$3),MONTH($B$3)+2,11)),IF($D9=$E9,"◆",IF(N($F9)&gt;=1,"●","■")),""))</f>
      </c>
      <c r="P9" s="6">
        <f>IF(OR($D9="",$E9="",$B$3=""),"",IF(AND($D9&lt;=EOMONTH(DATE(YEAR($B$3),MONTH($B$3)+2,1),0),$E9&gt;=DATE(YEAR($B$3),MONTH($B$3)+2,21)),IF($D9=$E9,"◆",IF(N($F9)&gt;=1,"●","■")),""))</f>
      </c>
      <c r="Q9" s="6">
        <f>IF(OR($D9="",$E9="",$B$3=""),"",IF(AND($D9&lt;=DATE(YEAR($B$3),MONTH($B$3)+3,10),$E9&gt;=DATE(YEAR($B$3),MONTH($B$3)+3,1)),IF($D9=$E9,"◆",IF(N($F9)&gt;=1,"●","■")),""))</f>
      </c>
      <c r="R9" s="6">
        <f>IF(OR($D9="",$E9="",$B$3=""),"",IF(AND($D9&lt;=DATE(YEAR($B$3),MONTH($B$3)+3,20),$E9&gt;=DATE(YEAR($B$3),MONTH($B$3)+3,11)),IF($D9=$E9,"◆",IF(N($F9)&gt;=1,"●","■")),""))</f>
      </c>
      <c r="S9" s="6">
        <f>IF(OR($D9="",$E9="",$B$3=""),"",IF(AND($D9&lt;=EOMONTH(DATE(YEAR($B$3),MONTH($B$3)+3,1),0),$E9&gt;=DATE(YEAR($B$3),MONTH($B$3)+3,21)),IF($D9=$E9,"◆",IF(N($F9)&gt;=1,"●","■")),""))</f>
      </c>
    </row>
    <row r="10" ht="20" customHeight="1" spans="1:19" x14ac:dyDescent="0.25">
      <c r="A10" s="6">
        <v>3</v>
      </c>
      <c r="B10" s="3"/>
      <c r="C10" s="3"/>
      <c r="D10" s="3"/>
      <c r="E10" s="3"/>
      <c r="F10" s="7"/>
      <c r="G10" s="6">
        <f>IF(OR(D10="",E10=""),"",IF(N(F10)&gt;=1,"完了",IF($E$3="","",IF(ROUND((MAX(0,MIN(1,($E$3-D10+1)/(E10-D10+1)))-N(F10))*(E10-D10+1),0)&gt;=1,"遅れ "&amp;ROUND((MAX(0,MIN(1,($E$3-D10+1)/(E10-D10+1)))-N(F10))*(E10-D10+1),0)&amp;"日",IF(N(F10)&gt;0,"作業中",IF($E$3&lt;D10,"これから","着手待ち"))))))</f>
      </c>
      <c r="H10" s="6">
        <f>IF(OR($D10="",$E10="",$B$3=""),"",IF(AND($D10&lt;=DATE(YEAR($B$3),MONTH($B$3)+0,10),$E10&gt;=DATE(YEAR($B$3),MONTH($B$3)+0,1)),IF($D10=$E10,"◆",IF(N($F10)&gt;=1,"●","■")),""))</f>
      </c>
      <c r="I10" s="6">
        <f>IF(OR($D10="",$E10="",$B$3=""),"",IF(AND($D10&lt;=DATE(YEAR($B$3),MONTH($B$3)+0,20),$E10&gt;=DATE(YEAR($B$3),MONTH($B$3)+0,11)),IF($D10=$E10,"◆",IF(N($F10)&gt;=1,"●","■")),""))</f>
      </c>
      <c r="J10" s="6">
        <f>IF(OR($D10="",$E10="",$B$3=""),"",IF(AND($D10&lt;=EOMONTH(DATE(YEAR($B$3),MONTH($B$3)+0,1),0),$E10&gt;=DATE(YEAR($B$3),MONTH($B$3)+0,21)),IF($D10=$E10,"◆",IF(N($F10)&gt;=1,"●","■")),""))</f>
      </c>
      <c r="K10" s="6">
        <f>IF(OR($D10="",$E10="",$B$3=""),"",IF(AND($D10&lt;=DATE(YEAR($B$3),MONTH($B$3)+1,10),$E10&gt;=DATE(YEAR($B$3),MONTH($B$3)+1,1)),IF($D10=$E10,"◆",IF(N($F10)&gt;=1,"●","■")),""))</f>
      </c>
      <c r="L10" s="6">
        <f>IF(OR($D10="",$E10="",$B$3=""),"",IF(AND($D10&lt;=DATE(YEAR($B$3),MONTH($B$3)+1,20),$E10&gt;=DATE(YEAR($B$3),MONTH($B$3)+1,11)),IF($D10=$E10,"◆",IF(N($F10)&gt;=1,"●","■")),""))</f>
      </c>
      <c r="M10" s="6">
        <f>IF(OR($D10="",$E10="",$B$3=""),"",IF(AND($D10&lt;=EOMONTH(DATE(YEAR($B$3),MONTH($B$3)+1,1),0),$E10&gt;=DATE(YEAR($B$3),MONTH($B$3)+1,21)),IF($D10=$E10,"◆",IF(N($F10)&gt;=1,"●","■")),""))</f>
      </c>
      <c r="N10" s="6">
        <f>IF(OR($D10="",$E10="",$B$3=""),"",IF(AND($D10&lt;=DATE(YEAR($B$3),MONTH($B$3)+2,10),$E10&gt;=DATE(YEAR($B$3),MONTH($B$3)+2,1)),IF($D10=$E10,"◆",IF(N($F10)&gt;=1,"●","■")),""))</f>
      </c>
      <c r="O10" s="6">
        <f>IF(OR($D10="",$E10="",$B$3=""),"",IF(AND($D10&lt;=DATE(YEAR($B$3),MONTH($B$3)+2,20),$E10&gt;=DATE(YEAR($B$3),MONTH($B$3)+2,11)),IF($D10=$E10,"◆",IF(N($F10)&gt;=1,"●","■")),""))</f>
      </c>
      <c r="P10" s="6">
        <f>IF(OR($D10="",$E10="",$B$3=""),"",IF(AND($D10&lt;=EOMONTH(DATE(YEAR($B$3),MONTH($B$3)+2,1),0),$E10&gt;=DATE(YEAR($B$3),MONTH($B$3)+2,21)),IF($D10=$E10,"◆",IF(N($F10)&gt;=1,"●","■")),""))</f>
      </c>
      <c r="Q10" s="6">
        <f>IF(OR($D10="",$E10="",$B$3=""),"",IF(AND($D10&lt;=DATE(YEAR($B$3),MONTH($B$3)+3,10),$E10&gt;=DATE(YEAR($B$3),MONTH($B$3)+3,1)),IF($D10=$E10,"◆",IF(N($F10)&gt;=1,"●","■")),""))</f>
      </c>
      <c r="R10" s="6">
        <f>IF(OR($D10="",$E10="",$B$3=""),"",IF(AND($D10&lt;=DATE(YEAR($B$3),MONTH($B$3)+3,20),$E10&gt;=DATE(YEAR($B$3),MONTH($B$3)+3,11)),IF($D10=$E10,"◆",IF(N($F10)&gt;=1,"●","■")),""))</f>
      </c>
      <c r="S10" s="6">
        <f>IF(OR($D10="",$E10="",$B$3=""),"",IF(AND($D10&lt;=EOMONTH(DATE(YEAR($B$3),MONTH($B$3)+3,1),0),$E10&gt;=DATE(YEAR($B$3),MONTH($B$3)+3,21)),IF($D10=$E10,"◆",IF(N($F10)&gt;=1,"●","■")),""))</f>
      </c>
    </row>
    <row r="11" ht="20" customHeight="1" spans="1:19" x14ac:dyDescent="0.25">
      <c r="A11" s="6">
        <v>4</v>
      </c>
      <c r="B11" s="3"/>
      <c r="C11" s="3"/>
      <c r="D11" s="3"/>
      <c r="E11" s="3"/>
      <c r="F11" s="7"/>
      <c r="G11" s="6">
        <f>IF(OR(D11="",E11=""),"",IF(N(F11)&gt;=1,"完了",IF($E$3="","",IF(ROUND((MAX(0,MIN(1,($E$3-D11+1)/(E11-D11+1)))-N(F11))*(E11-D11+1),0)&gt;=1,"遅れ "&amp;ROUND((MAX(0,MIN(1,($E$3-D11+1)/(E11-D11+1)))-N(F11))*(E11-D11+1),0)&amp;"日",IF(N(F11)&gt;0,"作業中",IF($E$3&lt;D11,"これから","着手待ち"))))))</f>
      </c>
      <c r="H11" s="6">
        <f>IF(OR($D11="",$E11="",$B$3=""),"",IF(AND($D11&lt;=DATE(YEAR($B$3),MONTH($B$3)+0,10),$E11&gt;=DATE(YEAR($B$3),MONTH($B$3)+0,1)),IF($D11=$E11,"◆",IF(N($F11)&gt;=1,"●","■")),""))</f>
      </c>
      <c r="I11" s="6">
        <f>IF(OR($D11="",$E11="",$B$3=""),"",IF(AND($D11&lt;=DATE(YEAR($B$3),MONTH($B$3)+0,20),$E11&gt;=DATE(YEAR($B$3),MONTH($B$3)+0,11)),IF($D11=$E11,"◆",IF(N($F11)&gt;=1,"●","■")),""))</f>
      </c>
      <c r="J11" s="6">
        <f>IF(OR($D11="",$E11="",$B$3=""),"",IF(AND($D11&lt;=EOMONTH(DATE(YEAR($B$3),MONTH($B$3)+0,1),0),$E11&gt;=DATE(YEAR($B$3),MONTH($B$3)+0,21)),IF($D11=$E11,"◆",IF(N($F11)&gt;=1,"●","■")),""))</f>
      </c>
      <c r="K11" s="6">
        <f>IF(OR($D11="",$E11="",$B$3=""),"",IF(AND($D11&lt;=DATE(YEAR($B$3),MONTH($B$3)+1,10),$E11&gt;=DATE(YEAR($B$3),MONTH($B$3)+1,1)),IF($D11=$E11,"◆",IF(N($F11)&gt;=1,"●","■")),""))</f>
      </c>
      <c r="L11" s="6">
        <f>IF(OR($D11="",$E11="",$B$3=""),"",IF(AND($D11&lt;=DATE(YEAR($B$3),MONTH($B$3)+1,20),$E11&gt;=DATE(YEAR($B$3),MONTH($B$3)+1,11)),IF($D11=$E11,"◆",IF(N($F11)&gt;=1,"●","■")),""))</f>
      </c>
      <c r="M11" s="6">
        <f>IF(OR($D11="",$E11="",$B$3=""),"",IF(AND($D11&lt;=EOMONTH(DATE(YEAR($B$3),MONTH($B$3)+1,1),0),$E11&gt;=DATE(YEAR($B$3),MONTH($B$3)+1,21)),IF($D11=$E11,"◆",IF(N($F11)&gt;=1,"●","■")),""))</f>
      </c>
      <c r="N11" s="6">
        <f>IF(OR($D11="",$E11="",$B$3=""),"",IF(AND($D11&lt;=DATE(YEAR($B$3),MONTH($B$3)+2,10),$E11&gt;=DATE(YEAR($B$3),MONTH($B$3)+2,1)),IF($D11=$E11,"◆",IF(N($F11)&gt;=1,"●","■")),""))</f>
      </c>
      <c r="O11" s="6">
        <f>IF(OR($D11="",$E11="",$B$3=""),"",IF(AND($D11&lt;=DATE(YEAR($B$3),MONTH($B$3)+2,20),$E11&gt;=DATE(YEAR($B$3),MONTH($B$3)+2,11)),IF($D11=$E11,"◆",IF(N($F11)&gt;=1,"●","■")),""))</f>
      </c>
      <c r="P11" s="6">
        <f>IF(OR($D11="",$E11="",$B$3=""),"",IF(AND($D11&lt;=EOMONTH(DATE(YEAR($B$3),MONTH($B$3)+2,1),0),$E11&gt;=DATE(YEAR($B$3),MONTH($B$3)+2,21)),IF($D11=$E11,"◆",IF(N($F11)&gt;=1,"●","■")),""))</f>
      </c>
      <c r="Q11" s="6">
        <f>IF(OR($D11="",$E11="",$B$3=""),"",IF(AND($D11&lt;=DATE(YEAR($B$3),MONTH($B$3)+3,10),$E11&gt;=DATE(YEAR($B$3),MONTH($B$3)+3,1)),IF($D11=$E11,"◆",IF(N($F11)&gt;=1,"●","■")),""))</f>
      </c>
      <c r="R11" s="6">
        <f>IF(OR($D11="",$E11="",$B$3=""),"",IF(AND($D11&lt;=DATE(YEAR($B$3),MONTH($B$3)+3,20),$E11&gt;=DATE(YEAR($B$3),MONTH($B$3)+3,11)),IF($D11=$E11,"◆",IF(N($F11)&gt;=1,"●","■")),""))</f>
      </c>
      <c r="S11" s="6">
        <f>IF(OR($D11="",$E11="",$B$3=""),"",IF(AND($D11&lt;=EOMONTH(DATE(YEAR($B$3),MONTH($B$3)+3,1),0),$E11&gt;=DATE(YEAR($B$3),MONTH($B$3)+3,21)),IF($D11=$E11,"◆",IF(N($F11)&gt;=1,"●","■")),""))</f>
      </c>
    </row>
    <row r="12" ht="20" customHeight="1" spans="1:19" x14ac:dyDescent="0.25">
      <c r="A12" s="6">
        <v>5</v>
      </c>
      <c r="B12" s="3"/>
      <c r="C12" s="3"/>
      <c r="D12" s="3"/>
      <c r="E12" s="3"/>
      <c r="F12" s="7"/>
      <c r="G12" s="6">
        <f>IF(OR(D12="",E12=""),"",IF(N(F12)&gt;=1,"完了",IF($E$3="","",IF(ROUND((MAX(0,MIN(1,($E$3-D12+1)/(E12-D12+1)))-N(F12))*(E12-D12+1),0)&gt;=1,"遅れ "&amp;ROUND((MAX(0,MIN(1,($E$3-D12+1)/(E12-D12+1)))-N(F12))*(E12-D12+1),0)&amp;"日",IF(N(F12)&gt;0,"作業中",IF($E$3&lt;D12,"これから","着手待ち"))))))</f>
      </c>
      <c r="H12" s="6">
        <f>IF(OR($D12="",$E12="",$B$3=""),"",IF(AND($D12&lt;=DATE(YEAR($B$3),MONTH($B$3)+0,10),$E12&gt;=DATE(YEAR($B$3),MONTH($B$3)+0,1)),IF($D12=$E12,"◆",IF(N($F12)&gt;=1,"●","■")),""))</f>
      </c>
      <c r="I12" s="6">
        <f>IF(OR($D12="",$E12="",$B$3=""),"",IF(AND($D12&lt;=DATE(YEAR($B$3),MONTH($B$3)+0,20),$E12&gt;=DATE(YEAR($B$3),MONTH($B$3)+0,11)),IF($D12=$E12,"◆",IF(N($F12)&gt;=1,"●","■")),""))</f>
      </c>
      <c r="J12" s="6">
        <f>IF(OR($D12="",$E12="",$B$3=""),"",IF(AND($D12&lt;=EOMONTH(DATE(YEAR($B$3),MONTH($B$3)+0,1),0),$E12&gt;=DATE(YEAR($B$3),MONTH($B$3)+0,21)),IF($D12=$E12,"◆",IF(N($F12)&gt;=1,"●","■")),""))</f>
      </c>
      <c r="K12" s="6">
        <f>IF(OR($D12="",$E12="",$B$3=""),"",IF(AND($D12&lt;=DATE(YEAR($B$3),MONTH($B$3)+1,10),$E12&gt;=DATE(YEAR($B$3),MONTH($B$3)+1,1)),IF($D12=$E12,"◆",IF(N($F12)&gt;=1,"●","■")),""))</f>
      </c>
      <c r="L12" s="6">
        <f>IF(OR($D12="",$E12="",$B$3=""),"",IF(AND($D12&lt;=DATE(YEAR($B$3),MONTH($B$3)+1,20),$E12&gt;=DATE(YEAR($B$3),MONTH($B$3)+1,11)),IF($D12=$E12,"◆",IF(N($F12)&gt;=1,"●","■")),""))</f>
      </c>
      <c r="M12" s="6">
        <f>IF(OR($D12="",$E12="",$B$3=""),"",IF(AND($D12&lt;=EOMONTH(DATE(YEAR($B$3),MONTH($B$3)+1,1),0),$E12&gt;=DATE(YEAR($B$3),MONTH($B$3)+1,21)),IF($D12=$E12,"◆",IF(N($F12)&gt;=1,"●","■")),""))</f>
      </c>
      <c r="N12" s="6">
        <f>IF(OR($D12="",$E12="",$B$3=""),"",IF(AND($D12&lt;=DATE(YEAR($B$3),MONTH($B$3)+2,10),$E12&gt;=DATE(YEAR($B$3),MONTH($B$3)+2,1)),IF($D12=$E12,"◆",IF(N($F12)&gt;=1,"●","■")),""))</f>
      </c>
      <c r="O12" s="6">
        <f>IF(OR($D12="",$E12="",$B$3=""),"",IF(AND($D12&lt;=DATE(YEAR($B$3),MONTH($B$3)+2,20),$E12&gt;=DATE(YEAR($B$3),MONTH($B$3)+2,11)),IF($D12=$E12,"◆",IF(N($F12)&gt;=1,"●","■")),""))</f>
      </c>
      <c r="P12" s="6">
        <f>IF(OR($D12="",$E12="",$B$3=""),"",IF(AND($D12&lt;=EOMONTH(DATE(YEAR($B$3),MONTH($B$3)+2,1),0),$E12&gt;=DATE(YEAR($B$3),MONTH($B$3)+2,21)),IF($D12=$E12,"◆",IF(N($F12)&gt;=1,"●","■")),""))</f>
      </c>
      <c r="Q12" s="6">
        <f>IF(OR($D12="",$E12="",$B$3=""),"",IF(AND($D12&lt;=DATE(YEAR($B$3),MONTH($B$3)+3,10),$E12&gt;=DATE(YEAR($B$3),MONTH($B$3)+3,1)),IF($D12=$E12,"◆",IF(N($F12)&gt;=1,"●","■")),""))</f>
      </c>
      <c r="R12" s="6">
        <f>IF(OR($D12="",$E12="",$B$3=""),"",IF(AND($D12&lt;=DATE(YEAR($B$3),MONTH($B$3)+3,20),$E12&gt;=DATE(YEAR($B$3),MONTH($B$3)+3,11)),IF($D12=$E12,"◆",IF(N($F12)&gt;=1,"●","■")),""))</f>
      </c>
      <c r="S12" s="6">
        <f>IF(OR($D12="",$E12="",$B$3=""),"",IF(AND($D12&lt;=EOMONTH(DATE(YEAR($B$3),MONTH($B$3)+3,1),0),$E12&gt;=DATE(YEAR($B$3),MONTH($B$3)+3,21)),IF($D12=$E12,"◆",IF(N($F12)&gt;=1,"●","■")),""))</f>
      </c>
    </row>
    <row r="13" ht="20" customHeight="1" spans="1:19" x14ac:dyDescent="0.25">
      <c r="A13" s="6">
        <v>6</v>
      </c>
      <c r="B13" s="3"/>
      <c r="C13" s="3"/>
      <c r="D13" s="3"/>
      <c r="E13" s="3"/>
      <c r="F13" s="7"/>
      <c r="G13" s="6">
        <f>IF(OR(D13="",E13=""),"",IF(N(F13)&gt;=1,"完了",IF($E$3="","",IF(ROUND((MAX(0,MIN(1,($E$3-D13+1)/(E13-D13+1)))-N(F13))*(E13-D13+1),0)&gt;=1,"遅れ "&amp;ROUND((MAX(0,MIN(1,($E$3-D13+1)/(E13-D13+1)))-N(F13))*(E13-D13+1),0)&amp;"日",IF(N(F13)&gt;0,"作業中",IF($E$3&lt;D13,"これから","着手待ち"))))))</f>
      </c>
      <c r="H13" s="6">
        <f>IF(OR($D13="",$E13="",$B$3=""),"",IF(AND($D13&lt;=DATE(YEAR($B$3),MONTH($B$3)+0,10),$E13&gt;=DATE(YEAR($B$3),MONTH($B$3)+0,1)),IF($D13=$E13,"◆",IF(N($F13)&gt;=1,"●","■")),""))</f>
      </c>
      <c r="I13" s="6">
        <f>IF(OR($D13="",$E13="",$B$3=""),"",IF(AND($D13&lt;=DATE(YEAR($B$3),MONTH($B$3)+0,20),$E13&gt;=DATE(YEAR($B$3),MONTH($B$3)+0,11)),IF($D13=$E13,"◆",IF(N($F13)&gt;=1,"●","■")),""))</f>
      </c>
      <c r="J13" s="6">
        <f>IF(OR($D13="",$E13="",$B$3=""),"",IF(AND($D13&lt;=EOMONTH(DATE(YEAR($B$3),MONTH($B$3)+0,1),0),$E13&gt;=DATE(YEAR($B$3),MONTH($B$3)+0,21)),IF($D13=$E13,"◆",IF(N($F13)&gt;=1,"●","■")),""))</f>
      </c>
      <c r="K13" s="6">
        <f>IF(OR($D13="",$E13="",$B$3=""),"",IF(AND($D13&lt;=DATE(YEAR($B$3),MONTH($B$3)+1,10),$E13&gt;=DATE(YEAR($B$3),MONTH($B$3)+1,1)),IF($D13=$E13,"◆",IF(N($F13)&gt;=1,"●","■")),""))</f>
      </c>
      <c r="L13" s="6">
        <f>IF(OR($D13="",$E13="",$B$3=""),"",IF(AND($D13&lt;=DATE(YEAR($B$3),MONTH($B$3)+1,20),$E13&gt;=DATE(YEAR($B$3),MONTH($B$3)+1,11)),IF($D13=$E13,"◆",IF(N($F13)&gt;=1,"●","■")),""))</f>
      </c>
      <c r="M13" s="6">
        <f>IF(OR($D13="",$E13="",$B$3=""),"",IF(AND($D13&lt;=EOMONTH(DATE(YEAR($B$3),MONTH($B$3)+1,1),0),$E13&gt;=DATE(YEAR($B$3),MONTH($B$3)+1,21)),IF($D13=$E13,"◆",IF(N($F13)&gt;=1,"●","■")),""))</f>
      </c>
      <c r="N13" s="6">
        <f>IF(OR($D13="",$E13="",$B$3=""),"",IF(AND($D13&lt;=DATE(YEAR($B$3),MONTH($B$3)+2,10),$E13&gt;=DATE(YEAR($B$3),MONTH($B$3)+2,1)),IF($D13=$E13,"◆",IF(N($F13)&gt;=1,"●","■")),""))</f>
      </c>
      <c r="O13" s="6">
        <f>IF(OR($D13="",$E13="",$B$3=""),"",IF(AND($D13&lt;=DATE(YEAR($B$3),MONTH($B$3)+2,20),$E13&gt;=DATE(YEAR($B$3),MONTH($B$3)+2,11)),IF($D13=$E13,"◆",IF(N($F13)&gt;=1,"●","■")),""))</f>
      </c>
      <c r="P13" s="6">
        <f>IF(OR($D13="",$E13="",$B$3=""),"",IF(AND($D13&lt;=EOMONTH(DATE(YEAR($B$3),MONTH($B$3)+2,1),0),$E13&gt;=DATE(YEAR($B$3),MONTH($B$3)+2,21)),IF($D13=$E13,"◆",IF(N($F13)&gt;=1,"●","■")),""))</f>
      </c>
      <c r="Q13" s="6">
        <f>IF(OR($D13="",$E13="",$B$3=""),"",IF(AND($D13&lt;=DATE(YEAR($B$3),MONTH($B$3)+3,10),$E13&gt;=DATE(YEAR($B$3),MONTH($B$3)+3,1)),IF($D13=$E13,"◆",IF(N($F13)&gt;=1,"●","■")),""))</f>
      </c>
      <c r="R13" s="6">
        <f>IF(OR($D13="",$E13="",$B$3=""),"",IF(AND($D13&lt;=DATE(YEAR($B$3),MONTH($B$3)+3,20),$E13&gt;=DATE(YEAR($B$3),MONTH($B$3)+3,11)),IF($D13=$E13,"◆",IF(N($F13)&gt;=1,"●","■")),""))</f>
      </c>
      <c r="S13" s="6">
        <f>IF(OR($D13="",$E13="",$B$3=""),"",IF(AND($D13&lt;=EOMONTH(DATE(YEAR($B$3),MONTH($B$3)+3,1),0),$E13&gt;=DATE(YEAR($B$3),MONTH($B$3)+3,21)),IF($D13=$E13,"◆",IF(N($F13)&gt;=1,"●","■")),""))</f>
      </c>
    </row>
    <row r="14" ht="20" customHeight="1" spans="1:19" x14ac:dyDescent="0.25">
      <c r="A14" s="6">
        <v>7</v>
      </c>
      <c r="B14" s="3"/>
      <c r="C14" s="3"/>
      <c r="D14" s="3"/>
      <c r="E14" s="3"/>
      <c r="F14" s="7"/>
      <c r="G14" s="6">
        <f>IF(OR(D14="",E14=""),"",IF(N(F14)&gt;=1,"完了",IF($E$3="","",IF(ROUND((MAX(0,MIN(1,($E$3-D14+1)/(E14-D14+1)))-N(F14))*(E14-D14+1),0)&gt;=1,"遅れ "&amp;ROUND((MAX(0,MIN(1,($E$3-D14+1)/(E14-D14+1)))-N(F14))*(E14-D14+1),0)&amp;"日",IF(N(F14)&gt;0,"作業中",IF($E$3&lt;D14,"これから","着手待ち"))))))</f>
      </c>
      <c r="H14" s="6">
        <f>IF(OR($D14="",$E14="",$B$3=""),"",IF(AND($D14&lt;=DATE(YEAR($B$3),MONTH($B$3)+0,10),$E14&gt;=DATE(YEAR($B$3),MONTH($B$3)+0,1)),IF($D14=$E14,"◆",IF(N($F14)&gt;=1,"●","■")),""))</f>
      </c>
      <c r="I14" s="6">
        <f>IF(OR($D14="",$E14="",$B$3=""),"",IF(AND($D14&lt;=DATE(YEAR($B$3),MONTH($B$3)+0,20),$E14&gt;=DATE(YEAR($B$3),MONTH($B$3)+0,11)),IF($D14=$E14,"◆",IF(N($F14)&gt;=1,"●","■")),""))</f>
      </c>
      <c r="J14" s="6">
        <f>IF(OR($D14="",$E14="",$B$3=""),"",IF(AND($D14&lt;=EOMONTH(DATE(YEAR($B$3),MONTH($B$3)+0,1),0),$E14&gt;=DATE(YEAR($B$3),MONTH($B$3)+0,21)),IF($D14=$E14,"◆",IF(N($F14)&gt;=1,"●","■")),""))</f>
      </c>
      <c r="K14" s="6">
        <f>IF(OR($D14="",$E14="",$B$3=""),"",IF(AND($D14&lt;=DATE(YEAR($B$3),MONTH($B$3)+1,10),$E14&gt;=DATE(YEAR($B$3),MONTH($B$3)+1,1)),IF($D14=$E14,"◆",IF(N($F14)&gt;=1,"●","■")),""))</f>
      </c>
      <c r="L14" s="6">
        <f>IF(OR($D14="",$E14="",$B$3=""),"",IF(AND($D14&lt;=DATE(YEAR($B$3),MONTH($B$3)+1,20),$E14&gt;=DATE(YEAR($B$3),MONTH($B$3)+1,11)),IF($D14=$E14,"◆",IF(N($F14)&gt;=1,"●","■")),""))</f>
      </c>
      <c r="M14" s="6">
        <f>IF(OR($D14="",$E14="",$B$3=""),"",IF(AND($D14&lt;=EOMONTH(DATE(YEAR($B$3),MONTH($B$3)+1,1),0),$E14&gt;=DATE(YEAR($B$3),MONTH($B$3)+1,21)),IF($D14=$E14,"◆",IF(N($F14)&gt;=1,"●","■")),""))</f>
      </c>
      <c r="N14" s="6">
        <f>IF(OR($D14="",$E14="",$B$3=""),"",IF(AND($D14&lt;=DATE(YEAR($B$3),MONTH($B$3)+2,10),$E14&gt;=DATE(YEAR($B$3),MONTH($B$3)+2,1)),IF($D14=$E14,"◆",IF(N($F14)&gt;=1,"●","■")),""))</f>
      </c>
      <c r="O14" s="6">
        <f>IF(OR($D14="",$E14="",$B$3=""),"",IF(AND($D14&lt;=DATE(YEAR($B$3),MONTH($B$3)+2,20),$E14&gt;=DATE(YEAR($B$3),MONTH($B$3)+2,11)),IF($D14=$E14,"◆",IF(N($F14)&gt;=1,"●","■")),""))</f>
      </c>
      <c r="P14" s="6">
        <f>IF(OR($D14="",$E14="",$B$3=""),"",IF(AND($D14&lt;=EOMONTH(DATE(YEAR($B$3),MONTH($B$3)+2,1),0),$E14&gt;=DATE(YEAR($B$3),MONTH($B$3)+2,21)),IF($D14=$E14,"◆",IF(N($F14)&gt;=1,"●","■")),""))</f>
      </c>
      <c r="Q14" s="6">
        <f>IF(OR($D14="",$E14="",$B$3=""),"",IF(AND($D14&lt;=DATE(YEAR($B$3),MONTH($B$3)+3,10),$E14&gt;=DATE(YEAR($B$3),MONTH($B$3)+3,1)),IF($D14=$E14,"◆",IF(N($F14)&gt;=1,"●","■")),""))</f>
      </c>
      <c r="R14" s="6">
        <f>IF(OR($D14="",$E14="",$B$3=""),"",IF(AND($D14&lt;=DATE(YEAR($B$3),MONTH($B$3)+3,20),$E14&gt;=DATE(YEAR($B$3),MONTH($B$3)+3,11)),IF($D14=$E14,"◆",IF(N($F14)&gt;=1,"●","■")),""))</f>
      </c>
      <c r="S14" s="6">
        <f>IF(OR($D14="",$E14="",$B$3=""),"",IF(AND($D14&lt;=EOMONTH(DATE(YEAR($B$3),MONTH($B$3)+3,1),0),$E14&gt;=DATE(YEAR($B$3),MONTH($B$3)+3,21)),IF($D14=$E14,"◆",IF(N($F14)&gt;=1,"●","■")),""))</f>
      </c>
    </row>
    <row r="15" ht="20" customHeight="1" spans="1:19" x14ac:dyDescent="0.25">
      <c r="A15" s="6">
        <v>8</v>
      </c>
      <c r="B15" s="3"/>
      <c r="C15" s="3"/>
      <c r="D15" s="3"/>
      <c r="E15" s="3"/>
      <c r="F15" s="7"/>
      <c r="G15" s="6">
        <f>IF(OR(D15="",E15=""),"",IF(N(F15)&gt;=1,"完了",IF($E$3="","",IF(ROUND((MAX(0,MIN(1,($E$3-D15+1)/(E15-D15+1)))-N(F15))*(E15-D15+1),0)&gt;=1,"遅れ "&amp;ROUND((MAX(0,MIN(1,($E$3-D15+1)/(E15-D15+1)))-N(F15))*(E15-D15+1),0)&amp;"日",IF(N(F15)&gt;0,"作業中",IF($E$3&lt;D15,"これから","着手待ち"))))))</f>
      </c>
      <c r="H15" s="6">
        <f>IF(OR($D15="",$E15="",$B$3=""),"",IF(AND($D15&lt;=DATE(YEAR($B$3),MONTH($B$3)+0,10),$E15&gt;=DATE(YEAR($B$3),MONTH($B$3)+0,1)),IF($D15=$E15,"◆",IF(N($F15)&gt;=1,"●","■")),""))</f>
      </c>
      <c r="I15" s="6">
        <f>IF(OR($D15="",$E15="",$B$3=""),"",IF(AND($D15&lt;=DATE(YEAR($B$3),MONTH($B$3)+0,20),$E15&gt;=DATE(YEAR($B$3),MONTH($B$3)+0,11)),IF($D15=$E15,"◆",IF(N($F15)&gt;=1,"●","■")),""))</f>
      </c>
      <c r="J15" s="6">
        <f>IF(OR($D15="",$E15="",$B$3=""),"",IF(AND($D15&lt;=EOMONTH(DATE(YEAR($B$3),MONTH($B$3)+0,1),0),$E15&gt;=DATE(YEAR($B$3),MONTH($B$3)+0,21)),IF($D15=$E15,"◆",IF(N($F15)&gt;=1,"●","■")),""))</f>
      </c>
      <c r="K15" s="6">
        <f>IF(OR($D15="",$E15="",$B$3=""),"",IF(AND($D15&lt;=DATE(YEAR($B$3),MONTH($B$3)+1,10),$E15&gt;=DATE(YEAR($B$3),MONTH($B$3)+1,1)),IF($D15=$E15,"◆",IF(N($F15)&gt;=1,"●","■")),""))</f>
      </c>
      <c r="L15" s="6">
        <f>IF(OR($D15="",$E15="",$B$3=""),"",IF(AND($D15&lt;=DATE(YEAR($B$3),MONTH($B$3)+1,20),$E15&gt;=DATE(YEAR($B$3),MONTH($B$3)+1,11)),IF($D15=$E15,"◆",IF(N($F15)&gt;=1,"●","■")),""))</f>
      </c>
      <c r="M15" s="6">
        <f>IF(OR($D15="",$E15="",$B$3=""),"",IF(AND($D15&lt;=EOMONTH(DATE(YEAR($B$3),MONTH($B$3)+1,1),0),$E15&gt;=DATE(YEAR($B$3),MONTH($B$3)+1,21)),IF($D15=$E15,"◆",IF(N($F15)&gt;=1,"●","■")),""))</f>
      </c>
      <c r="N15" s="6">
        <f>IF(OR($D15="",$E15="",$B$3=""),"",IF(AND($D15&lt;=DATE(YEAR($B$3),MONTH($B$3)+2,10),$E15&gt;=DATE(YEAR($B$3),MONTH($B$3)+2,1)),IF($D15=$E15,"◆",IF(N($F15)&gt;=1,"●","■")),""))</f>
      </c>
      <c r="O15" s="6">
        <f>IF(OR($D15="",$E15="",$B$3=""),"",IF(AND($D15&lt;=DATE(YEAR($B$3),MONTH($B$3)+2,20),$E15&gt;=DATE(YEAR($B$3),MONTH($B$3)+2,11)),IF($D15=$E15,"◆",IF(N($F15)&gt;=1,"●","■")),""))</f>
      </c>
      <c r="P15" s="6">
        <f>IF(OR($D15="",$E15="",$B$3=""),"",IF(AND($D15&lt;=EOMONTH(DATE(YEAR($B$3),MONTH($B$3)+2,1),0),$E15&gt;=DATE(YEAR($B$3),MONTH($B$3)+2,21)),IF($D15=$E15,"◆",IF(N($F15)&gt;=1,"●","■")),""))</f>
      </c>
      <c r="Q15" s="6">
        <f>IF(OR($D15="",$E15="",$B$3=""),"",IF(AND($D15&lt;=DATE(YEAR($B$3),MONTH($B$3)+3,10),$E15&gt;=DATE(YEAR($B$3),MONTH($B$3)+3,1)),IF($D15=$E15,"◆",IF(N($F15)&gt;=1,"●","■")),""))</f>
      </c>
      <c r="R15" s="6">
        <f>IF(OR($D15="",$E15="",$B$3=""),"",IF(AND($D15&lt;=DATE(YEAR($B$3),MONTH($B$3)+3,20),$E15&gt;=DATE(YEAR($B$3),MONTH($B$3)+3,11)),IF($D15=$E15,"◆",IF(N($F15)&gt;=1,"●","■")),""))</f>
      </c>
      <c r="S15" s="6">
        <f>IF(OR($D15="",$E15="",$B$3=""),"",IF(AND($D15&lt;=EOMONTH(DATE(YEAR($B$3),MONTH($B$3)+3,1),0),$E15&gt;=DATE(YEAR($B$3),MONTH($B$3)+3,21)),IF($D15=$E15,"◆",IF(N($F15)&gt;=1,"●","■")),""))</f>
      </c>
    </row>
    <row r="16" ht="20" customHeight="1" spans="1:19" x14ac:dyDescent="0.25">
      <c r="A16" s="6">
        <v>9</v>
      </c>
      <c r="B16" s="3"/>
      <c r="C16" s="3"/>
      <c r="D16" s="3"/>
      <c r="E16" s="3"/>
      <c r="F16" s="7"/>
      <c r="G16" s="6">
        <f>IF(OR(D16="",E16=""),"",IF(N(F16)&gt;=1,"完了",IF($E$3="","",IF(ROUND((MAX(0,MIN(1,($E$3-D16+1)/(E16-D16+1)))-N(F16))*(E16-D16+1),0)&gt;=1,"遅れ "&amp;ROUND((MAX(0,MIN(1,($E$3-D16+1)/(E16-D16+1)))-N(F16))*(E16-D16+1),0)&amp;"日",IF(N(F16)&gt;0,"作業中",IF($E$3&lt;D16,"これから","着手待ち"))))))</f>
      </c>
      <c r="H16" s="6">
        <f>IF(OR($D16="",$E16="",$B$3=""),"",IF(AND($D16&lt;=DATE(YEAR($B$3),MONTH($B$3)+0,10),$E16&gt;=DATE(YEAR($B$3),MONTH($B$3)+0,1)),IF($D16=$E16,"◆",IF(N($F16)&gt;=1,"●","■")),""))</f>
      </c>
      <c r="I16" s="6">
        <f>IF(OR($D16="",$E16="",$B$3=""),"",IF(AND($D16&lt;=DATE(YEAR($B$3),MONTH($B$3)+0,20),$E16&gt;=DATE(YEAR($B$3),MONTH($B$3)+0,11)),IF($D16=$E16,"◆",IF(N($F16)&gt;=1,"●","■")),""))</f>
      </c>
      <c r="J16" s="6">
        <f>IF(OR($D16="",$E16="",$B$3=""),"",IF(AND($D16&lt;=EOMONTH(DATE(YEAR($B$3),MONTH($B$3)+0,1),0),$E16&gt;=DATE(YEAR($B$3),MONTH($B$3)+0,21)),IF($D16=$E16,"◆",IF(N($F16)&gt;=1,"●","■")),""))</f>
      </c>
      <c r="K16" s="6">
        <f>IF(OR($D16="",$E16="",$B$3=""),"",IF(AND($D16&lt;=DATE(YEAR($B$3),MONTH($B$3)+1,10),$E16&gt;=DATE(YEAR($B$3),MONTH($B$3)+1,1)),IF($D16=$E16,"◆",IF(N($F16)&gt;=1,"●","■")),""))</f>
      </c>
      <c r="L16" s="6">
        <f>IF(OR($D16="",$E16="",$B$3=""),"",IF(AND($D16&lt;=DATE(YEAR($B$3),MONTH($B$3)+1,20),$E16&gt;=DATE(YEAR($B$3),MONTH($B$3)+1,11)),IF($D16=$E16,"◆",IF(N($F16)&gt;=1,"●","■")),""))</f>
      </c>
      <c r="M16" s="6">
        <f>IF(OR($D16="",$E16="",$B$3=""),"",IF(AND($D16&lt;=EOMONTH(DATE(YEAR($B$3),MONTH($B$3)+1,1),0),$E16&gt;=DATE(YEAR($B$3),MONTH($B$3)+1,21)),IF($D16=$E16,"◆",IF(N($F16)&gt;=1,"●","■")),""))</f>
      </c>
      <c r="N16" s="6">
        <f>IF(OR($D16="",$E16="",$B$3=""),"",IF(AND($D16&lt;=DATE(YEAR($B$3),MONTH($B$3)+2,10),$E16&gt;=DATE(YEAR($B$3),MONTH($B$3)+2,1)),IF($D16=$E16,"◆",IF(N($F16)&gt;=1,"●","■")),""))</f>
      </c>
      <c r="O16" s="6">
        <f>IF(OR($D16="",$E16="",$B$3=""),"",IF(AND($D16&lt;=DATE(YEAR($B$3),MONTH($B$3)+2,20),$E16&gt;=DATE(YEAR($B$3),MONTH($B$3)+2,11)),IF($D16=$E16,"◆",IF(N($F16)&gt;=1,"●","■")),""))</f>
      </c>
      <c r="P16" s="6">
        <f>IF(OR($D16="",$E16="",$B$3=""),"",IF(AND($D16&lt;=EOMONTH(DATE(YEAR($B$3),MONTH($B$3)+2,1),0),$E16&gt;=DATE(YEAR($B$3),MONTH($B$3)+2,21)),IF($D16=$E16,"◆",IF(N($F16)&gt;=1,"●","■")),""))</f>
      </c>
      <c r="Q16" s="6">
        <f>IF(OR($D16="",$E16="",$B$3=""),"",IF(AND($D16&lt;=DATE(YEAR($B$3),MONTH($B$3)+3,10),$E16&gt;=DATE(YEAR($B$3),MONTH($B$3)+3,1)),IF($D16=$E16,"◆",IF(N($F16)&gt;=1,"●","■")),""))</f>
      </c>
      <c r="R16" s="6">
        <f>IF(OR($D16="",$E16="",$B$3=""),"",IF(AND($D16&lt;=DATE(YEAR($B$3),MONTH($B$3)+3,20),$E16&gt;=DATE(YEAR($B$3),MONTH($B$3)+3,11)),IF($D16=$E16,"◆",IF(N($F16)&gt;=1,"●","■")),""))</f>
      </c>
      <c r="S16" s="6">
        <f>IF(OR($D16="",$E16="",$B$3=""),"",IF(AND($D16&lt;=EOMONTH(DATE(YEAR($B$3),MONTH($B$3)+3,1),0),$E16&gt;=DATE(YEAR($B$3),MONTH($B$3)+3,21)),IF($D16=$E16,"◆",IF(N($F16)&gt;=1,"●","■")),""))</f>
      </c>
    </row>
    <row r="17" ht="20" customHeight="1" spans="1:19" x14ac:dyDescent="0.25">
      <c r="A17" s="6">
        <v>10</v>
      </c>
      <c r="B17" s="3"/>
      <c r="C17" s="3"/>
      <c r="D17" s="3"/>
      <c r="E17" s="3"/>
      <c r="F17" s="7"/>
      <c r="G17" s="6">
        <f>IF(OR(D17="",E17=""),"",IF(N(F17)&gt;=1,"完了",IF($E$3="","",IF(ROUND((MAX(0,MIN(1,($E$3-D17+1)/(E17-D17+1)))-N(F17))*(E17-D17+1),0)&gt;=1,"遅れ "&amp;ROUND((MAX(0,MIN(1,($E$3-D17+1)/(E17-D17+1)))-N(F17))*(E17-D17+1),0)&amp;"日",IF(N(F17)&gt;0,"作業中",IF($E$3&lt;D17,"これから","着手待ち"))))))</f>
      </c>
      <c r="H17" s="6">
        <f>IF(OR($D17="",$E17="",$B$3=""),"",IF(AND($D17&lt;=DATE(YEAR($B$3),MONTH($B$3)+0,10),$E17&gt;=DATE(YEAR($B$3),MONTH($B$3)+0,1)),IF($D17=$E17,"◆",IF(N($F17)&gt;=1,"●","■")),""))</f>
      </c>
      <c r="I17" s="6">
        <f>IF(OR($D17="",$E17="",$B$3=""),"",IF(AND($D17&lt;=DATE(YEAR($B$3),MONTH($B$3)+0,20),$E17&gt;=DATE(YEAR($B$3),MONTH($B$3)+0,11)),IF($D17=$E17,"◆",IF(N($F17)&gt;=1,"●","■")),""))</f>
      </c>
      <c r="J17" s="6">
        <f>IF(OR($D17="",$E17="",$B$3=""),"",IF(AND($D17&lt;=EOMONTH(DATE(YEAR($B$3),MONTH($B$3)+0,1),0),$E17&gt;=DATE(YEAR($B$3),MONTH($B$3)+0,21)),IF($D17=$E17,"◆",IF(N($F17)&gt;=1,"●","■")),""))</f>
      </c>
      <c r="K17" s="6">
        <f>IF(OR($D17="",$E17="",$B$3=""),"",IF(AND($D17&lt;=DATE(YEAR($B$3),MONTH($B$3)+1,10),$E17&gt;=DATE(YEAR($B$3),MONTH($B$3)+1,1)),IF($D17=$E17,"◆",IF(N($F17)&gt;=1,"●","■")),""))</f>
      </c>
      <c r="L17" s="6">
        <f>IF(OR($D17="",$E17="",$B$3=""),"",IF(AND($D17&lt;=DATE(YEAR($B$3),MONTH($B$3)+1,20),$E17&gt;=DATE(YEAR($B$3),MONTH($B$3)+1,11)),IF($D17=$E17,"◆",IF(N($F17)&gt;=1,"●","■")),""))</f>
      </c>
      <c r="M17" s="6">
        <f>IF(OR($D17="",$E17="",$B$3=""),"",IF(AND($D17&lt;=EOMONTH(DATE(YEAR($B$3),MONTH($B$3)+1,1),0),$E17&gt;=DATE(YEAR($B$3),MONTH($B$3)+1,21)),IF($D17=$E17,"◆",IF(N($F17)&gt;=1,"●","■")),""))</f>
      </c>
      <c r="N17" s="6">
        <f>IF(OR($D17="",$E17="",$B$3=""),"",IF(AND($D17&lt;=DATE(YEAR($B$3),MONTH($B$3)+2,10),$E17&gt;=DATE(YEAR($B$3),MONTH($B$3)+2,1)),IF($D17=$E17,"◆",IF(N($F17)&gt;=1,"●","■")),""))</f>
      </c>
      <c r="O17" s="6">
        <f>IF(OR($D17="",$E17="",$B$3=""),"",IF(AND($D17&lt;=DATE(YEAR($B$3),MONTH($B$3)+2,20),$E17&gt;=DATE(YEAR($B$3),MONTH($B$3)+2,11)),IF($D17=$E17,"◆",IF(N($F17)&gt;=1,"●","■")),""))</f>
      </c>
      <c r="P17" s="6">
        <f>IF(OR($D17="",$E17="",$B$3=""),"",IF(AND($D17&lt;=EOMONTH(DATE(YEAR($B$3),MONTH($B$3)+2,1),0),$E17&gt;=DATE(YEAR($B$3),MONTH($B$3)+2,21)),IF($D17=$E17,"◆",IF(N($F17)&gt;=1,"●","■")),""))</f>
      </c>
      <c r="Q17" s="6">
        <f>IF(OR($D17="",$E17="",$B$3=""),"",IF(AND($D17&lt;=DATE(YEAR($B$3),MONTH($B$3)+3,10),$E17&gt;=DATE(YEAR($B$3),MONTH($B$3)+3,1)),IF($D17=$E17,"◆",IF(N($F17)&gt;=1,"●","■")),""))</f>
      </c>
      <c r="R17" s="6">
        <f>IF(OR($D17="",$E17="",$B$3=""),"",IF(AND($D17&lt;=DATE(YEAR($B$3),MONTH($B$3)+3,20),$E17&gt;=DATE(YEAR($B$3),MONTH($B$3)+3,11)),IF($D17=$E17,"◆",IF(N($F17)&gt;=1,"●","■")),""))</f>
      </c>
      <c r="S17" s="6">
        <f>IF(OR($D17="",$E17="",$B$3=""),"",IF(AND($D17&lt;=EOMONTH(DATE(YEAR($B$3),MONTH($B$3)+3,1),0),$E17&gt;=DATE(YEAR($B$3),MONTH($B$3)+3,21)),IF($D17=$E17,"◆",IF(N($F17)&gt;=1,"●","■")),""))</f>
      </c>
    </row>
    <row r="18" ht="20" customHeight="1" spans="1:19" x14ac:dyDescent="0.25">
      <c r="A18" s="6">
        <v>11</v>
      </c>
      <c r="B18" s="3"/>
      <c r="C18" s="3"/>
      <c r="D18" s="3"/>
      <c r="E18" s="3"/>
      <c r="F18" s="7"/>
      <c r="G18" s="6">
        <f>IF(OR(D18="",E18=""),"",IF(N(F18)&gt;=1,"完了",IF($E$3="","",IF(ROUND((MAX(0,MIN(1,($E$3-D18+1)/(E18-D18+1)))-N(F18))*(E18-D18+1),0)&gt;=1,"遅れ "&amp;ROUND((MAX(0,MIN(1,($E$3-D18+1)/(E18-D18+1)))-N(F18))*(E18-D18+1),0)&amp;"日",IF(N(F18)&gt;0,"作業中",IF($E$3&lt;D18,"これから","着手待ち"))))))</f>
      </c>
      <c r="H18" s="6">
        <f>IF(OR($D18="",$E18="",$B$3=""),"",IF(AND($D18&lt;=DATE(YEAR($B$3),MONTH($B$3)+0,10),$E18&gt;=DATE(YEAR($B$3),MONTH($B$3)+0,1)),IF($D18=$E18,"◆",IF(N($F18)&gt;=1,"●","■")),""))</f>
      </c>
      <c r="I18" s="6">
        <f>IF(OR($D18="",$E18="",$B$3=""),"",IF(AND($D18&lt;=DATE(YEAR($B$3),MONTH($B$3)+0,20),$E18&gt;=DATE(YEAR($B$3),MONTH($B$3)+0,11)),IF($D18=$E18,"◆",IF(N($F18)&gt;=1,"●","■")),""))</f>
      </c>
      <c r="J18" s="6">
        <f>IF(OR($D18="",$E18="",$B$3=""),"",IF(AND($D18&lt;=EOMONTH(DATE(YEAR($B$3),MONTH($B$3)+0,1),0),$E18&gt;=DATE(YEAR($B$3),MONTH($B$3)+0,21)),IF($D18=$E18,"◆",IF(N($F18)&gt;=1,"●","■")),""))</f>
      </c>
      <c r="K18" s="6">
        <f>IF(OR($D18="",$E18="",$B$3=""),"",IF(AND($D18&lt;=DATE(YEAR($B$3),MONTH($B$3)+1,10),$E18&gt;=DATE(YEAR($B$3),MONTH($B$3)+1,1)),IF($D18=$E18,"◆",IF(N($F18)&gt;=1,"●","■")),""))</f>
      </c>
      <c r="L18" s="6">
        <f>IF(OR($D18="",$E18="",$B$3=""),"",IF(AND($D18&lt;=DATE(YEAR($B$3),MONTH($B$3)+1,20),$E18&gt;=DATE(YEAR($B$3),MONTH($B$3)+1,11)),IF($D18=$E18,"◆",IF(N($F18)&gt;=1,"●","■")),""))</f>
      </c>
      <c r="M18" s="6">
        <f>IF(OR($D18="",$E18="",$B$3=""),"",IF(AND($D18&lt;=EOMONTH(DATE(YEAR($B$3),MONTH($B$3)+1,1),0),$E18&gt;=DATE(YEAR($B$3),MONTH($B$3)+1,21)),IF($D18=$E18,"◆",IF(N($F18)&gt;=1,"●","■")),""))</f>
      </c>
      <c r="N18" s="6">
        <f>IF(OR($D18="",$E18="",$B$3=""),"",IF(AND($D18&lt;=DATE(YEAR($B$3),MONTH($B$3)+2,10),$E18&gt;=DATE(YEAR($B$3),MONTH($B$3)+2,1)),IF($D18=$E18,"◆",IF(N($F18)&gt;=1,"●","■")),""))</f>
      </c>
      <c r="O18" s="6">
        <f>IF(OR($D18="",$E18="",$B$3=""),"",IF(AND($D18&lt;=DATE(YEAR($B$3),MONTH($B$3)+2,20),$E18&gt;=DATE(YEAR($B$3),MONTH($B$3)+2,11)),IF($D18=$E18,"◆",IF(N($F18)&gt;=1,"●","■")),""))</f>
      </c>
      <c r="P18" s="6">
        <f>IF(OR($D18="",$E18="",$B$3=""),"",IF(AND($D18&lt;=EOMONTH(DATE(YEAR($B$3),MONTH($B$3)+2,1),0),$E18&gt;=DATE(YEAR($B$3),MONTH($B$3)+2,21)),IF($D18=$E18,"◆",IF(N($F18)&gt;=1,"●","■")),""))</f>
      </c>
      <c r="Q18" s="6">
        <f>IF(OR($D18="",$E18="",$B$3=""),"",IF(AND($D18&lt;=DATE(YEAR($B$3),MONTH($B$3)+3,10),$E18&gt;=DATE(YEAR($B$3),MONTH($B$3)+3,1)),IF($D18=$E18,"◆",IF(N($F18)&gt;=1,"●","■")),""))</f>
      </c>
      <c r="R18" s="6">
        <f>IF(OR($D18="",$E18="",$B$3=""),"",IF(AND($D18&lt;=DATE(YEAR($B$3),MONTH($B$3)+3,20),$E18&gt;=DATE(YEAR($B$3),MONTH($B$3)+3,11)),IF($D18=$E18,"◆",IF(N($F18)&gt;=1,"●","■")),""))</f>
      </c>
      <c r="S18" s="6">
        <f>IF(OR($D18="",$E18="",$B$3=""),"",IF(AND($D18&lt;=EOMONTH(DATE(YEAR($B$3),MONTH($B$3)+3,1),0),$E18&gt;=DATE(YEAR($B$3),MONTH($B$3)+3,21)),IF($D18=$E18,"◆",IF(N($F18)&gt;=1,"●","■")),""))</f>
      </c>
    </row>
    <row r="19" ht="20" customHeight="1" spans="1:19" x14ac:dyDescent="0.25">
      <c r="A19" s="6">
        <v>12</v>
      </c>
      <c r="B19" s="3"/>
      <c r="C19" s="3"/>
      <c r="D19" s="3"/>
      <c r="E19" s="3"/>
      <c r="F19" s="7"/>
      <c r="G19" s="6">
        <f>IF(OR(D19="",E19=""),"",IF(N(F19)&gt;=1,"完了",IF($E$3="","",IF(ROUND((MAX(0,MIN(1,($E$3-D19+1)/(E19-D19+1)))-N(F19))*(E19-D19+1),0)&gt;=1,"遅れ "&amp;ROUND((MAX(0,MIN(1,($E$3-D19+1)/(E19-D19+1)))-N(F19))*(E19-D19+1),0)&amp;"日",IF(N(F19)&gt;0,"作業中",IF($E$3&lt;D19,"これから","着手待ち"))))))</f>
      </c>
      <c r="H19" s="6">
        <f>IF(OR($D19="",$E19="",$B$3=""),"",IF(AND($D19&lt;=DATE(YEAR($B$3),MONTH($B$3)+0,10),$E19&gt;=DATE(YEAR($B$3),MONTH($B$3)+0,1)),IF($D19=$E19,"◆",IF(N($F19)&gt;=1,"●","■")),""))</f>
      </c>
      <c r="I19" s="6">
        <f>IF(OR($D19="",$E19="",$B$3=""),"",IF(AND($D19&lt;=DATE(YEAR($B$3),MONTH($B$3)+0,20),$E19&gt;=DATE(YEAR($B$3),MONTH($B$3)+0,11)),IF($D19=$E19,"◆",IF(N($F19)&gt;=1,"●","■")),""))</f>
      </c>
      <c r="J19" s="6">
        <f>IF(OR($D19="",$E19="",$B$3=""),"",IF(AND($D19&lt;=EOMONTH(DATE(YEAR($B$3),MONTH($B$3)+0,1),0),$E19&gt;=DATE(YEAR($B$3),MONTH($B$3)+0,21)),IF($D19=$E19,"◆",IF(N($F19)&gt;=1,"●","■")),""))</f>
      </c>
      <c r="K19" s="6">
        <f>IF(OR($D19="",$E19="",$B$3=""),"",IF(AND($D19&lt;=DATE(YEAR($B$3),MONTH($B$3)+1,10),$E19&gt;=DATE(YEAR($B$3),MONTH($B$3)+1,1)),IF($D19=$E19,"◆",IF(N($F19)&gt;=1,"●","■")),""))</f>
      </c>
      <c r="L19" s="6">
        <f>IF(OR($D19="",$E19="",$B$3=""),"",IF(AND($D19&lt;=DATE(YEAR($B$3),MONTH($B$3)+1,20),$E19&gt;=DATE(YEAR($B$3),MONTH($B$3)+1,11)),IF($D19=$E19,"◆",IF(N($F19)&gt;=1,"●","■")),""))</f>
      </c>
      <c r="M19" s="6">
        <f>IF(OR($D19="",$E19="",$B$3=""),"",IF(AND($D19&lt;=EOMONTH(DATE(YEAR($B$3),MONTH($B$3)+1,1),0),$E19&gt;=DATE(YEAR($B$3),MONTH($B$3)+1,21)),IF($D19=$E19,"◆",IF(N($F19)&gt;=1,"●","■")),""))</f>
      </c>
      <c r="N19" s="6">
        <f>IF(OR($D19="",$E19="",$B$3=""),"",IF(AND($D19&lt;=DATE(YEAR($B$3),MONTH($B$3)+2,10),$E19&gt;=DATE(YEAR($B$3),MONTH($B$3)+2,1)),IF($D19=$E19,"◆",IF(N($F19)&gt;=1,"●","■")),""))</f>
      </c>
      <c r="O19" s="6">
        <f>IF(OR($D19="",$E19="",$B$3=""),"",IF(AND($D19&lt;=DATE(YEAR($B$3),MONTH($B$3)+2,20),$E19&gt;=DATE(YEAR($B$3),MONTH($B$3)+2,11)),IF($D19=$E19,"◆",IF(N($F19)&gt;=1,"●","■")),""))</f>
      </c>
      <c r="P19" s="6">
        <f>IF(OR($D19="",$E19="",$B$3=""),"",IF(AND($D19&lt;=EOMONTH(DATE(YEAR($B$3),MONTH($B$3)+2,1),0),$E19&gt;=DATE(YEAR($B$3),MONTH($B$3)+2,21)),IF($D19=$E19,"◆",IF(N($F19)&gt;=1,"●","■")),""))</f>
      </c>
      <c r="Q19" s="6">
        <f>IF(OR($D19="",$E19="",$B$3=""),"",IF(AND($D19&lt;=DATE(YEAR($B$3),MONTH($B$3)+3,10),$E19&gt;=DATE(YEAR($B$3),MONTH($B$3)+3,1)),IF($D19=$E19,"◆",IF(N($F19)&gt;=1,"●","■")),""))</f>
      </c>
      <c r="R19" s="6">
        <f>IF(OR($D19="",$E19="",$B$3=""),"",IF(AND($D19&lt;=DATE(YEAR($B$3),MONTH($B$3)+3,20),$E19&gt;=DATE(YEAR($B$3),MONTH($B$3)+3,11)),IF($D19=$E19,"◆",IF(N($F19)&gt;=1,"●","■")),""))</f>
      </c>
      <c r="S19" s="6">
        <f>IF(OR($D19="",$E19="",$B$3=""),"",IF(AND($D19&lt;=EOMONTH(DATE(YEAR($B$3),MONTH($B$3)+3,1),0),$E19&gt;=DATE(YEAR($B$3),MONTH($B$3)+3,21)),IF($D19=$E19,"◆",IF(N($F19)&gt;=1,"●","■")),""))</f>
      </c>
    </row>
    <row r="20" ht="20" customHeight="1" spans="1:19" x14ac:dyDescent="0.25">
      <c r="A20" s="6">
        <v>13</v>
      </c>
      <c r="B20" s="3"/>
      <c r="C20" s="3"/>
      <c r="D20" s="3"/>
      <c r="E20" s="3"/>
      <c r="F20" s="7"/>
      <c r="G20" s="6">
        <f>IF(OR(D20="",E20=""),"",IF(N(F20)&gt;=1,"完了",IF($E$3="","",IF(ROUND((MAX(0,MIN(1,($E$3-D20+1)/(E20-D20+1)))-N(F20))*(E20-D20+1),0)&gt;=1,"遅れ "&amp;ROUND((MAX(0,MIN(1,($E$3-D20+1)/(E20-D20+1)))-N(F20))*(E20-D20+1),0)&amp;"日",IF(N(F20)&gt;0,"作業中",IF($E$3&lt;D20,"これから","着手待ち"))))))</f>
      </c>
      <c r="H20" s="6">
        <f>IF(OR($D20="",$E20="",$B$3=""),"",IF(AND($D20&lt;=DATE(YEAR($B$3),MONTH($B$3)+0,10),$E20&gt;=DATE(YEAR($B$3),MONTH($B$3)+0,1)),IF($D20=$E20,"◆",IF(N($F20)&gt;=1,"●","■")),""))</f>
      </c>
      <c r="I20" s="6">
        <f>IF(OR($D20="",$E20="",$B$3=""),"",IF(AND($D20&lt;=DATE(YEAR($B$3),MONTH($B$3)+0,20),$E20&gt;=DATE(YEAR($B$3),MONTH($B$3)+0,11)),IF($D20=$E20,"◆",IF(N($F20)&gt;=1,"●","■")),""))</f>
      </c>
      <c r="J20" s="6">
        <f>IF(OR($D20="",$E20="",$B$3=""),"",IF(AND($D20&lt;=EOMONTH(DATE(YEAR($B$3),MONTH($B$3)+0,1),0),$E20&gt;=DATE(YEAR($B$3),MONTH($B$3)+0,21)),IF($D20=$E20,"◆",IF(N($F20)&gt;=1,"●","■")),""))</f>
      </c>
      <c r="K20" s="6">
        <f>IF(OR($D20="",$E20="",$B$3=""),"",IF(AND($D20&lt;=DATE(YEAR($B$3),MONTH($B$3)+1,10),$E20&gt;=DATE(YEAR($B$3),MONTH($B$3)+1,1)),IF($D20=$E20,"◆",IF(N($F20)&gt;=1,"●","■")),""))</f>
      </c>
      <c r="L20" s="6">
        <f>IF(OR($D20="",$E20="",$B$3=""),"",IF(AND($D20&lt;=DATE(YEAR($B$3),MONTH($B$3)+1,20),$E20&gt;=DATE(YEAR($B$3),MONTH($B$3)+1,11)),IF($D20=$E20,"◆",IF(N($F20)&gt;=1,"●","■")),""))</f>
      </c>
      <c r="M20" s="6">
        <f>IF(OR($D20="",$E20="",$B$3=""),"",IF(AND($D20&lt;=EOMONTH(DATE(YEAR($B$3),MONTH($B$3)+1,1),0),$E20&gt;=DATE(YEAR($B$3),MONTH($B$3)+1,21)),IF($D20=$E20,"◆",IF(N($F20)&gt;=1,"●","■")),""))</f>
      </c>
      <c r="N20" s="6">
        <f>IF(OR($D20="",$E20="",$B$3=""),"",IF(AND($D20&lt;=DATE(YEAR($B$3),MONTH($B$3)+2,10),$E20&gt;=DATE(YEAR($B$3),MONTH($B$3)+2,1)),IF($D20=$E20,"◆",IF(N($F20)&gt;=1,"●","■")),""))</f>
      </c>
      <c r="O20" s="6">
        <f>IF(OR($D20="",$E20="",$B$3=""),"",IF(AND($D20&lt;=DATE(YEAR($B$3),MONTH($B$3)+2,20),$E20&gt;=DATE(YEAR($B$3),MONTH($B$3)+2,11)),IF($D20=$E20,"◆",IF(N($F20)&gt;=1,"●","■")),""))</f>
      </c>
      <c r="P20" s="6">
        <f>IF(OR($D20="",$E20="",$B$3=""),"",IF(AND($D20&lt;=EOMONTH(DATE(YEAR($B$3),MONTH($B$3)+2,1),0),$E20&gt;=DATE(YEAR($B$3),MONTH($B$3)+2,21)),IF($D20=$E20,"◆",IF(N($F20)&gt;=1,"●","■")),""))</f>
      </c>
      <c r="Q20" s="6">
        <f>IF(OR($D20="",$E20="",$B$3=""),"",IF(AND($D20&lt;=DATE(YEAR($B$3),MONTH($B$3)+3,10),$E20&gt;=DATE(YEAR($B$3),MONTH($B$3)+3,1)),IF($D20=$E20,"◆",IF(N($F20)&gt;=1,"●","■")),""))</f>
      </c>
      <c r="R20" s="6">
        <f>IF(OR($D20="",$E20="",$B$3=""),"",IF(AND($D20&lt;=DATE(YEAR($B$3),MONTH($B$3)+3,20),$E20&gt;=DATE(YEAR($B$3),MONTH($B$3)+3,11)),IF($D20=$E20,"◆",IF(N($F20)&gt;=1,"●","■")),""))</f>
      </c>
      <c r="S20" s="6">
        <f>IF(OR($D20="",$E20="",$B$3=""),"",IF(AND($D20&lt;=EOMONTH(DATE(YEAR($B$3),MONTH($B$3)+3,1),0),$E20&gt;=DATE(YEAR($B$3),MONTH($B$3)+3,21)),IF($D20=$E20,"◆",IF(N($F20)&gt;=1,"●","■")),""))</f>
      </c>
    </row>
    <row r="21" ht="20" customHeight="1" spans="1:19" x14ac:dyDescent="0.25">
      <c r="A21" s="6">
        <v>14</v>
      </c>
      <c r="B21" s="3"/>
      <c r="C21" s="3"/>
      <c r="D21" s="3"/>
      <c r="E21" s="3"/>
      <c r="F21" s="7"/>
      <c r="G21" s="6">
        <f>IF(OR(D21="",E21=""),"",IF(N(F21)&gt;=1,"完了",IF($E$3="","",IF(ROUND((MAX(0,MIN(1,($E$3-D21+1)/(E21-D21+1)))-N(F21))*(E21-D21+1),0)&gt;=1,"遅れ "&amp;ROUND((MAX(0,MIN(1,($E$3-D21+1)/(E21-D21+1)))-N(F21))*(E21-D21+1),0)&amp;"日",IF(N(F21)&gt;0,"作業中",IF($E$3&lt;D21,"これから","着手待ち"))))))</f>
      </c>
      <c r="H21" s="6">
        <f>IF(OR($D21="",$E21="",$B$3=""),"",IF(AND($D21&lt;=DATE(YEAR($B$3),MONTH($B$3)+0,10),$E21&gt;=DATE(YEAR($B$3),MONTH($B$3)+0,1)),IF($D21=$E21,"◆",IF(N($F21)&gt;=1,"●","■")),""))</f>
      </c>
      <c r="I21" s="6">
        <f>IF(OR($D21="",$E21="",$B$3=""),"",IF(AND($D21&lt;=DATE(YEAR($B$3),MONTH($B$3)+0,20),$E21&gt;=DATE(YEAR($B$3),MONTH($B$3)+0,11)),IF($D21=$E21,"◆",IF(N($F21)&gt;=1,"●","■")),""))</f>
      </c>
      <c r="J21" s="6">
        <f>IF(OR($D21="",$E21="",$B$3=""),"",IF(AND($D21&lt;=EOMONTH(DATE(YEAR($B$3),MONTH($B$3)+0,1),0),$E21&gt;=DATE(YEAR($B$3),MONTH($B$3)+0,21)),IF($D21=$E21,"◆",IF(N($F21)&gt;=1,"●","■")),""))</f>
      </c>
      <c r="K21" s="6">
        <f>IF(OR($D21="",$E21="",$B$3=""),"",IF(AND($D21&lt;=DATE(YEAR($B$3),MONTH($B$3)+1,10),$E21&gt;=DATE(YEAR($B$3),MONTH($B$3)+1,1)),IF($D21=$E21,"◆",IF(N($F21)&gt;=1,"●","■")),""))</f>
      </c>
      <c r="L21" s="6">
        <f>IF(OR($D21="",$E21="",$B$3=""),"",IF(AND($D21&lt;=DATE(YEAR($B$3),MONTH($B$3)+1,20),$E21&gt;=DATE(YEAR($B$3),MONTH($B$3)+1,11)),IF($D21=$E21,"◆",IF(N($F21)&gt;=1,"●","■")),""))</f>
      </c>
      <c r="M21" s="6">
        <f>IF(OR($D21="",$E21="",$B$3=""),"",IF(AND($D21&lt;=EOMONTH(DATE(YEAR($B$3),MONTH($B$3)+1,1),0),$E21&gt;=DATE(YEAR($B$3),MONTH($B$3)+1,21)),IF($D21=$E21,"◆",IF(N($F21)&gt;=1,"●","■")),""))</f>
      </c>
      <c r="N21" s="6">
        <f>IF(OR($D21="",$E21="",$B$3=""),"",IF(AND($D21&lt;=DATE(YEAR($B$3),MONTH($B$3)+2,10),$E21&gt;=DATE(YEAR($B$3),MONTH($B$3)+2,1)),IF($D21=$E21,"◆",IF(N($F21)&gt;=1,"●","■")),""))</f>
      </c>
      <c r="O21" s="6">
        <f>IF(OR($D21="",$E21="",$B$3=""),"",IF(AND($D21&lt;=DATE(YEAR($B$3),MONTH($B$3)+2,20),$E21&gt;=DATE(YEAR($B$3),MONTH($B$3)+2,11)),IF($D21=$E21,"◆",IF(N($F21)&gt;=1,"●","■")),""))</f>
      </c>
      <c r="P21" s="6">
        <f>IF(OR($D21="",$E21="",$B$3=""),"",IF(AND($D21&lt;=EOMONTH(DATE(YEAR($B$3),MONTH($B$3)+2,1),0),$E21&gt;=DATE(YEAR($B$3),MONTH($B$3)+2,21)),IF($D21=$E21,"◆",IF(N($F21)&gt;=1,"●","■")),""))</f>
      </c>
      <c r="Q21" s="6">
        <f>IF(OR($D21="",$E21="",$B$3=""),"",IF(AND($D21&lt;=DATE(YEAR($B$3),MONTH($B$3)+3,10),$E21&gt;=DATE(YEAR($B$3),MONTH($B$3)+3,1)),IF($D21=$E21,"◆",IF(N($F21)&gt;=1,"●","■")),""))</f>
      </c>
      <c r="R21" s="6">
        <f>IF(OR($D21="",$E21="",$B$3=""),"",IF(AND($D21&lt;=DATE(YEAR($B$3),MONTH($B$3)+3,20),$E21&gt;=DATE(YEAR($B$3),MONTH($B$3)+3,11)),IF($D21=$E21,"◆",IF(N($F21)&gt;=1,"●","■")),""))</f>
      </c>
      <c r="S21" s="6">
        <f>IF(OR($D21="",$E21="",$B$3=""),"",IF(AND($D21&lt;=EOMONTH(DATE(YEAR($B$3),MONTH($B$3)+3,1),0),$E21&gt;=DATE(YEAR($B$3),MONTH($B$3)+3,21)),IF($D21=$E21,"◆",IF(N($F21)&gt;=1,"●","■")),""))</f>
      </c>
    </row>
    <row r="22" ht="20" customHeight="1" spans="1:19" x14ac:dyDescent="0.25">
      <c r="A22" s="6">
        <v>15</v>
      </c>
      <c r="B22" s="3"/>
      <c r="C22" s="3"/>
      <c r="D22" s="3"/>
      <c r="E22" s="3"/>
      <c r="F22" s="7"/>
      <c r="G22" s="6">
        <f>IF(OR(D22="",E22=""),"",IF(N(F22)&gt;=1,"完了",IF($E$3="","",IF(ROUND((MAX(0,MIN(1,($E$3-D22+1)/(E22-D22+1)))-N(F22))*(E22-D22+1),0)&gt;=1,"遅れ "&amp;ROUND((MAX(0,MIN(1,($E$3-D22+1)/(E22-D22+1)))-N(F22))*(E22-D22+1),0)&amp;"日",IF(N(F22)&gt;0,"作業中",IF($E$3&lt;D22,"これから","着手待ち"))))))</f>
      </c>
      <c r="H22" s="6">
        <f>IF(OR($D22="",$E22="",$B$3=""),"",IF(AND($D22&lt;=DATE(YEAR($B$3),MONTH($B$3)+0,10),$E22&gt;=DATE(YEAR($B$3),MONTH($B$3)+0,1)),IF($D22=$E22,"◆",IF(N($F22)&gt;=1,"●","■")),""))</f>
      </c>
      <c r="I22" s="6">
        <f>IF(OR($D22="",$E22="",$B$3=""),"",IF(AND($D22&lt;=DATE(YEAR($B$3),MONTH($B$3)+0,20),$E22&gt;=DATE(YEAR($B$3),MONTH($B$3)+0,11)),IF($D22=$E22,"◆",IF(N($F22)&gt;=1,"●","■")),""))</f>
      </c>
      <c r="J22" s="6">
        <f>IF(OR($D22="",$E22="",$B$3=""),"",IF(AND($D22&lt;=EOMONTH(DATE(YEAR($B$3),MONTH($B$3)+0,1),0),$E22&gt;=DATE(YEAR($B$3),MONTH($B$3)+0,21)),IF($D22=$E22,"◆",IF(N($F22)&gt;=1,"●","■")),""))</f>
      </c>
      <c r="K22" s="6">
        <f>IF(OR($D22="",$E22="",$B$3=""),"",IF(AND($D22&lt;=DATE(YEAR($B$3),MONTH($B$3)+1,10),$E22&gt;=DATE(YEAR($B$3),MONTH($B$3)+1,1)),IF($D22=$E22,"◆",IF(N($F22)&gt;=1,"●","■")),""))</f>
      </c>
      <c r="L22" s="6">
        <f>IF(OR($D22="",$E22="",$B$3=""),"",IF(AND($D22&lt;=DATE(YEAR($B$3),MONTH($B$3)+1,20),$E22&gt;=DATE(YEAR($B$3),MONTH($B$3)+1,11)),IF($D22=$E22,"◆",IF(N($F22)&gt;=1,"●","■")),""))</f>
      </c>
      <c r="M22" s="6">
        <f>IF(OR($D22="",$E22="",$B$3=""),"",IF(AND($D22&lt;=EOMONTH(DATE(YEAR($B$3),MONTH($B$3)+1,1),0),$E22&gt;=DATE(YEAR($B$3),MONTH($B$3)+1,21)),IF($D22=$E22,"◆",IF(N($F22)&gt;=1,"●","■")),""))</f>
      </c>
      <c r="N22" s="6">
        <f>IF(OR($D22="",$E22="",$B$3=""),"",IF(AND($D22&lt;=DATE(YEAR($B$3),MONTH($B$3)+2,10),$E22&gt;=DATE(YEAR($B$3),MONTH($B$3)+2,1)),IF($D22=$E22,"◆",IF(N($F22)&gt;=1,"●","■")),""))</f>
      </c>
      <c r="O22" s="6">
        <f>IF(OR($D22="",$E22="",$B$3=""),"",IF(AND($D22&lt;=DATE(YEAR($B$3),MONTH($B$3)+2,20),$E22&gt;=DATE(YEAR($B$3),MONTH($B$3)+2,11)),IF($D22=$E22,"◆",IF(N($F22)&gt;=1,"●","■")),""))</f>
      </c>
      <c r="P22" s="6">
        <f>IF(OR($D22="",$E22="",$B$3=""),"",IF(AND($D22&lt;=EOMONTH(DATE(YEAR($B$3),MONTH($B$3)+2,1),0),$E22&gt;=DATE(YEAR($B$3),MONTH($B$3)+2,21)),IF($D22=$E22,"◆",IF(N($F22)&gt;=1,"●","■")),""))</f>
      </c>
      <c r="Q22" s="6">
        <f>IF(OR($D22="",$E22="",$B$3=""),"",IF(AND($D22&lt;=DATE(YEAR($B$3),MONTH($B$3)+3,10),$E22&gt;=DATE(YEAR($B$3),MONTH($B$3)+3,1)),IF($D22=$E22,"◆",IF(N($F22)&gt;=1,"●","■")),""))</f>
      </c>
      <c r="R22" s="6">
        <f>IF(OR($D22="",$E22="",$B$3=""),"",IF(AND($D22&lt;=DATE(YEAR($B$3),MONTH($B$3)+3,20),$E22&gt;=DATE(YEAR($B$3),MONTH($B$3)+3,11)),IF($D22=$E22,"◆",IF(N($F22)&gt;=1,"●","■")),""))</f>
      </c>
      <c r="S22" s="6">
        <f>IF(OR($D22="",$E22="",$B$3=""),"",IF(AND($D22&lt;=EOMONTH(DATE(YEAR($B$3),MONTH($B$3)+3,1),0),$E22&gt;=DATE(YEAR($B$3),MONTH($B$3)+3,21)),IF($D22=$E22,"◆",IF(N($F22)&gt;=1,"●","■")),""))</f>
      </c>
    </row>
    <row r="23" ht="20" customHeight="1" spans="1:19" x14ac:dyDescent="0.25">
      <c r="A23" s="6">
        <v>16</v>
      </c>
      <c r="B23" s="3"/>
      <c r="C23" s="3"/>
      <c r="D23" s="3"/>
      <c r="E23" s="3"/>
      <c r="F23" s="7"/>
      <c r="G23" s="6">
        <f>IF(OR(D23="",E23=""),"",IF(N(F23)&gt;=1,"完了",IF($E$3="","",IF(ROUND((MAX(0,MIN(1,($E$3-D23+1)/(E23-D23+1)))-N(F23))*(E23-D23+1),0)&gt;=1,"遅れ "&amp;ROUND((MAX(0,MIN(1,($E$3-D23+1)/(E23-D23+1)))-N(F23))*(E23-D23+1),0)&amp;"日",IF(N(F23)&gt;0,"作業中",IF($E$3&lt;D23,"これから","着手待ち"))))))</f>
      </c>
      <c r="H23" s="6">
        <f>IF(OR($D23="",$E23="",$B$3=""),"",IF(AND($D23&lt;=DATE(YEAR($B$3),MONTH($B$3)+0,10),$E23&gt;=DATE(YEAR($B$3),MONTH($B$3)+0,1)),IF($D23=$E23,"◆",IF(N($F23)&gt;=1,"●","■")),""))</f>
      </c>
      <c r="I23" s="6">
        <f>IF(OR($D23="",$E23="",$B$3=""),"",IF(AND($D23&lt;=DATE(YEAR($B$3),MONTH($B$3)+0,20),$E23&gt;=DATE(YEAR($B$3),MONTH($B$3)+0,11)),IF($D23=$E23,"◆",IF(N($F23)&gt;=1,"●","■")),""))</f>
      </c>
      <c r="J23" s="6">
        <f>IF(OR($D23="",$E23="",$B$3=""),"",IF(AND($D23&lt;=EOMONTH(DATE(YEAR($B$3),MONTH($B$3)+0,1),0),$E23&gt;=DATE(YEAR($B$3),MONTH($B$3)+0,21)),IF($D23=$E23,"◆",IF(N($F23)&gt;=1,"●","■")),""))</f>
      </c>
      <c r="K23" s="6">
        <f>IF(OR($D23="",$E23="",$B$3=""),"",IF(AND($D23&lt;=DATE(YEAR($B$3),MONTH($B$3)+1,10),$E23&gt;=DATE(YEAR($B$3),MONTH($B$3)+1,1)),IF($D23=$E23,"◆",IF(N($F23)&gt;=1,"●","■")),""))</f>
      </c>
      <c r="L23" s="6">
        <f>IF(OR($D23="",$E23="",$B$3=""),"",IF(AND($D23&lt;=DATE(YEAR($B$3),MONTH($B$3)+1,20),$E23&gt;=DATE(YEAR($B$3),MONTH($B$3)+1,11)),IF($D23=$E23,"◆",IF(N($F23)&gt;=1,"●","■")),""))</f>
      </c>
      <c r="M23" s="6">
        <f>IF(OR($D23="",$E23="",$B$3=""),"",IF(AND($D23&lt;=EOMONTH(DATE(YEAR($B$3),MONTH($B$3)+1,1),0),$E23&gt;=DATE(YEAR($B$3),MONTH($B$3)+1,21)),IF($D23=$E23,"◆",IF(N($F23)&gt;=1,"●","■")),""))</f>
      </c>
      <c r="N23" s="6">
        <f>IF(OR($D23="",$E23="",$B$3=""),"",IF(AND($D23&lt;=DATE(YEAR($B$3),MONTH($B$3)+2,10),$E23&gt;=DATE(YEAR($B$3),MONTH($B$3)+2,1)),IF($D23=$E23,"◆",IF(N($F23)&gt;=1,"●","■")),""))</f>
      </c>
      <c r="O23" s="6">
        <f>IF(OR($D23="",$E23="",$B$3=""),"",IF(AND($D23&lt;=DATE(YEAR($B$3),MONTH($B$3)+2,20),$E23&gt;=DATE(YEAR($B$3),MONTH($B$3)+2,11)),IF($D23=$E23,"◆",IF(N($F23)&gt;=1,"●","■")),""))</f>
      </c>
      <c r="P23" s="6">
        <f>IF(OR($D23="",$E23="",$B$3=""),"",IF(AND($D23&lt;=EOMONTH(DATE(YEAR($B$3),MONTH($B$3)+2,1),0),$E23&gt;=DATE(YEAR($B$3),MONTH($B$3)+2,21)),IF($D23=$E23,"◆",IF(N($F23)&gt;=1,"●","■")),""))</f>
      </c>
      <c r="Q23" s="6">
        <f>IF(OR($D23="",$E23="",$B$3=""),"",IF(AND($D23&lt;=DATE(YEAR($B$3),MONTH($B$3)+3,10),$E23&gt;=DATE(YEAR($B$3),MONTH($B$3)+3,1)),IF($D23=$E23,"◆",IF(N($F23)&gt;=1,"●","■")),""))</f>
      </c>
      <c r="R23" s="6">
        <f>IF(OR($D23="",$E23="",$B$3=""),"",IF(AND($D23&lt;=DATE(YEAR($B$3),MONTH($B$3)+3,20),$E23&gt;=DATE(YEAR($B$3),MONTH($B$3)+3,11)),IF($D23=$E23,"◆",IF(N($F23)&gt;=1,"●","■")),""))</f>
      </c>
      <c r="S23" s="6">
        <f>IF(OR($D23="",$E23="",$B$3=""),"",IF(AND($D23&lt;=EOMONTH(DATE(YEAR($B$3),MONTH($B$3)+3,1),0),$E23&gt;=DATE(YEAR($B$3),MONTH($B$3)+3,21)),IF($D23=$E23,"◆",IF(N($F23)&gt;=1,"●","■")),""))</f>
      </c>
    </row>
    <row r="24" ht="20" customHeight="1" spans="1:19" x14ac:dyDescent="0.25">
      <c r="A24" s="6">
        <v>17</v>
      </c>
      <c r="B24" s="3"/>
      <c r="C24" s="3"/>
      <c r="D24" s="3"/>
      <c r="E24" s="3"/>
      <c r="F24" s="7"/>
      <c r="G24" s="6">
        <f>IF(OR(D24="",E24=""),"",IF(N(F24)&gt;=1,"完了",IF($E$3="","",IF(ROUND((MAX(0,MIN(1,($E$3-D24+1)/(E24-D24+1)))-N(F24))*(E24-D24+1),0)&gt;=1,"遅れ "&amp;ROUND((MAX(0,MIN(1,($E$3-D24+1)/(E24-D24+1)))-N(F24))*(E24-D24+1),0)&amp;"日",IF(N(F24)&gt;0,"作業中",IF($E$3&lt;D24,"これから","着手待ち"))))))</f>
      </c>
      <c r="H24" s="6">
        <f>IF(OR($D24="",$E24="",$B$3=""),"",IF(AND($D24&lt;=DATE(YEAR($B$3),MONTH($B$3)+0,10),$E24&gt;=DATE(YEAR($B$3),MONTH($B$3)+0,1)),IF($D24=$E24,"◆",IF(N($F24)&gt;=1,"●","■")),""))</f>
      </c>
      <c r="I24" s="6">
        <f>IF(OR($D24="",$E24="",$B$3=""),"",IF(AND($D24&lt;=DATE(YEAR($B$3),MONTH($B$3)+0,20),$E24&gt;=DATE(YEAR($B$3),MONTH($B$3)+0,11)),IF($D24=$E24,"◆",IF(N($F24)&gt;=1,"●","■")),""))</f>
      </c>
      <c r="J24" s="6">
        <f>IF(OR($D24="",$E24="",$B$3=""),"",IF(AND($D24&lt;=EOMONTH(DATE(YEAR($B$3),MONTH($B$3)+0,1),0),$E24&gt;=DATE(YEAR($B$3),MONTH($B$3)+0,21)),IF($D24=$E24,"◆",IF(N($F24)&gt;=1,"●","■")),""))</f>
      </c>
      <c r="K24" s="6">
        <f>IF(OR($D24="",$E24="",$B$3=""),"",IF(AND($D24&lt;=DATE(YEAR($B$3),MONTH($B$3)+1,10),$E24&gt;=DATE(YEAR($B$3),MONTH($B$3)+1,1)),IF($D24=$E24,"◆",IF(N($F24)&gt;=1,"●","■")),""))</f>
      </c>
      <c r="L24" s="6">
        <f>IF(OR($D24="",$E24="",$B$3=""),"",IF(AND($D24&lt;=DATE(YEAR($B$3),MONTH($B$3)+1,20),$E24&gt;=DATE(YEAR($B$3),MONTH($B$3)+1,11)),IF($D24=$E24,"◆",IF(N($F24)&gt;=1,"●","■")),""))</f>
      </c>
      <c r="M24" s="6">
        <f>IF(OR($D24="",$E24="",$B$3=""),"",IF(AND($D24&lt;=EOMONTH(DATE(YEAR($B$3),MONTH($B$3)+1,1),0),$E24&gt;=DATE(YEAR($B$3),MONTH($B$3)+1,21)),IF($D24=$E24,"◆",IF(N($F24)&gt;=1,"●","■")),""))</f>
      </c>
      <c r="N24" s="6">
        <f>IF(OR($D24="",$E24="",$B$3=""),"",IF(AND($D24&lt;=DATE(YEAR($B$3),MONTH($B$3)+2,10),$E24&gt;=DATE(YEAR($B$3),MONTH($B$3)+2,1)),IF($D24=$E24,"◆",IF(N($F24)&gt;=1,"●","■")),""))</f>
      </c>
      <c r="O24" s="6">
        <f>IF(OR($D24="",$E24="",$B$3=""),"",IF(AND($D24&lt;=DATE(YEAR($B$3),MONTH($B$3)+2,20),$E24&gt;=DATE(YEAR($B$3),MONTH($B$3)+2,11)),IF($D24=$E24,"◆",IF(N($F24)&gt;=1,"●","■")),""))</f>
      </c>
      <c r="P24" s="6">
        <f>IF(OR($D24="",$E24="",$B$3=""),"",IF(AND($D24&lt;=EOMONTH(DATE(YEAR($B$3),MONTH($B$3)+2,1),0),$E24&gt;=DATE(YEAR($B$3),MONTH($B$3)+2,21)),IF($D24=$E24,"◆",IF(N($F24)&gt;=1,"●","■")),""))</f>
      </c>
      <c r="Q24" s="6">
        <f>IF(OR($D24="",$E24="",$B$3=""),"",IF(AND($D24&lt;=DATE(YEAR($B$3),MONTH($B$3)+3,10),$E24&gt;=DATE(YEAR($B$3),MONTH($B$3)+3,1)),IF($D24=$E24,"◆",IF(N($F24)&gt;=1,"●","■")),""))</f>
      </c>
      <c r="R24" s="6">
        <f>IF(OR($D24="",$E24="",$B$3=""),"",IF(AND($D24&lt;=DATE(YEAR($B$3),MONTH($B$3)+3,20),$E24&gt;=DATE(YEAR($B$3),MONTH($B$3)+3,11)),IF($D24=$E24,"◆",IF(N($F24)&gt;=1,"●","■")),""))</f>
      </c>
      <c r="S24" s="6">
        <f>IF(OR($D24="",$E24="",$B$3=""),"",IF(AND($D24&lt;=EOMONTH(DATE(YEAR($B$3),MONTH($B$3)+3,1),0),$E24&gt;=DATE(YEAR($B$3),MONTH($B$3)+3,21)),IF($D24=$E24,"◆",IF(N($F24)&gt;=1,"●","■")),""))</f>
      </c>
    </row>
    <row r="25" ht="20" customHeight="1" spans="1:19" x14ac:dyDescent="0.25">
      <c r="A25" s="6">
        <v>18</v>
      </c>
      <c r="B25" s="3"/>
      <c r="C25" s="3"/>
      <c r="D25" s="3"/>
      <c r="E25" s="3"/>
      <c r="F25" s="7"/>
      <c r="G25" s="6">
        <f>IF(OR(D25="",E25=""),"",IF(N(F25)&gt;=1,"完了",IF($E$3="","",IF(ROUND((MAX(0,MIN(1,($E$3-D25+1)/(E25-D25+1)))-N(F25))*(E25-D25+1),0)&gt;=1,"遅れ "&amp;ROUND((MAX(0,MIN(1,($E$3-D25+1)/(E25-D25+1)))-N(F25))*(E25-D25+1),0)&amp;"日",IF(N(F25)&gt;0,"作業中",IF($E$3&lt;D25,"これから","着手待ち"))))))</f>
      </c>
      <c r="H25" s="6">
        <f>IF(OR($D25="",$E25="",$B$3=""),"",IF(AND($D25&lt;=DATE(YEAR($B$3),MONTH($B$3)+0,10),$E25&gt;=DATE(YEAR($B$3),MONTH($B$3)+0,1)),IF($D25=$E25,"◆",IF(N($F25)&gt;=1,"●","■")),""))</f>
      </c>
      <c r="I25" s="6">
        <f>IF(OR($D25="",$E25="",$B$3=""),"",IF(AND($D25&lt;=DATE(YEAR($B$3),MONTH($B$3)+0,20),$E25&gt;=DATE(YEAR($B$3),MONTH($B$3)+0,11)),IF($D25=$E25,"◆",IF(N($F25)&gt;=1,"●","■")),""))</f>
      </c>
      <c r="J25" s="6">
        <f>IF(OR($D25="",$E25="",$B$3=""),"",IF(AND($D25&lt;=EOMONTH(DATE(YEAR($B$3),MONTH($B$3)+0,1),0),$E25&gt;=DATE(YEAR($B$3),MONTH($B$3)+0,21)),IF($D25=$E25,"◆",IF(N($F25)&gt;=1,"●","■")),""))</f>
      </c>
      <c r="K25" s="6">
        <f>IF(OR($D25="",$E25="",$B$3=""),"",IF(AND($D25&lt;=DATE(YEAR($B$3),MONTH($B$3)+1,10),$E25&gt;=DATE(YEAR($B$3),MONTH($B$3)+1,1)),IF($D25=$E25,"◆",IF(N($F25)&gt;=1,"●","■")),""))</f>
      </c>
      <c r="L25" s="6">
        <f>IF(OR($D25="",$E25="",$B$3=""),"",IF(AND($D25&lt;=DATE(YEAR($B$3),MONTH($B$3)+1,20),$E25&gt;=DATE(YEAR($B$3),MONTH($B$3)+1,11)),IF($D25=$E25,"◆",IF(N($F25)&gt;=1,"●","■")),""))</f>
      </c>
      <c r="M25" s="6">
        <f>IF(OR($D25="",$E25="",$B$3=""),"",IF(AND($D25&lt;=EOMONTH(DATE(YEAR($B$3),MONTH($B$3)+1,1),0),$E25&gt;=DATE(YEAR($B$3),MONTH($B$3)+1,21)),IF($D25=$E25,"◆",IF(N($F25)&gt;=1,"●","■")),""))</f>
      </c>
      <c r="N25" s="6">
        <f>IF(OR($D25="",$E25="",$B$3=""),"",IF(AND($D25&lt;=DATE(YEAR($B$3),MONTH($B$3)+2,10),$E25&gt;=DATE(YEAR($B$3),MONTH($B$3)+2,1)),IF($D25=$E25,"◆",IF(N($F25)&gt;=1,"●","■")),""))</f>
      </c>
      <c r="O25" s="6">
        <f>IF(OR($D25="",$E25="",$B$3=""),"",IF(AND($D25&lt;=DATE(YEAR($B$3),MONTH($B$3)+2,20),$E25&gt;=DATE(YEAR($B$3),MONTH($B$3)+2,11)),IF($D25=$E25,"◆",IF(N($F25)&gt;=1,"●","■")),""))</f>
      </c>
      <c r="P25" s="6">
        <f>IF(OR($D25="",$E25="",$B$3=""),"",IF(AND($D25&lt;=EOMONTH(DATE(YEAR($B$3),MONTH($B$3)+2,1),0),$E25&gt;=DATE(YEAR($B$3),MONTH($B$3)+2,21)),IF($D25=$E25,"◆",IF(N($F25)&gt;=1,"●","■")),""))</f>
      </c>
      <c r="Q25" s="6">
        <f>IF(OR($D25="",$E25="",$B$3=""),"",IF(AND($D25&lt;=DATE(YEAR($B$3),MONTH($B$3)+3,10),$E25&gt;=DATE(YEAR($B$3),MONTH($B$3)+3,1)),IF($D25=$E25,"◆",IF(N($F25)&gt;=1,"●","■")),""))</f>
      </c>
      <c r="R25" s="6">
        <f>IF(OR($D25="",$E25="",$B$3=""),"",IF(AND($D25&lt;=DATE(YEAR($B$3),MONTH($B$3)+3,20),$E25&gt;=DATE(YEAR($B$3),MONTH($B$3)+3,11)),IF($D25=$E25,"◆",IF(N($F25)&gt;=1,"●","■")),""))</f>
      </c>
      <c r="S25" s="6">
        <f>IF(OR($D25="",$E25="",$B$3=""),"",IF(AND($D25&lt;=EOMONTH(DATE(YEAR($B$3),MONTH($B$3)+3,1),0),$E25&gt;=DATE(YEAR($B$3),MONTH($B$3)+3,21)),IF($D25=$E25,"◆",IF(N($F25)&gt;=1,"●","■")),""))</f>
      </c>
    </row>
    <row r="26" ht="20" customHeight="1" spans="1:19" x14ac:dyDescent="0.25">
      <c r="A26" s="6">
        <v>19</v>
      </c>
      <c r="B26" s="3"/>
      <c r="C26" s="3"/>
      <c r="D26" s="3"/>
      <c r="E26" s="3"/>
      <c r="F26" s="7"/>
      <c r="G26" s="6">
        <f>IF(OR(D26="",E26=""),"",IF(N(F26)&gt;=1,"完了",IF($E$3="","",IF(ROUND((MAX(0,MIN(1,($E$3-D26+1)/(E26-D26+1)))-N(F26))*(E26-D26+1),0)&gt;=1,"遅れ "&amp;ROUND((MAX(0,MIN(1,($E$3-D26+1)/(E26-D26+1)))-N(F26))*(E26-D26+1),0)&amp;"日",IF(N(F26)&gt;0,"作業中",IF($E$3&lt;D26,"これから","着手待ち"))))))</f>
      </c>
      <c r="H26" s="6">
        <f>IF(OR($D26="",$E26="",$B$3=""),"",IF(AND($D26&lt;=DATE(YEAR($B$3),MONTH($B$3)+0,10),$E26&gt;=DATE(YEAR($B$3),MONTH($B$3)+0,1)),IF($D26=$E26,"◆",IF(N($F26)&gt;=1,"●","■")),""))</f>
      </c>
      <c r="I26" s="6">
        <f>IF(OR($D26="",$E26="",$B$3=""),"",IF(AND($D26&lt;=DATE(YEAR($B$3),MONTH($B$3)+0,20),$E26&gt;=DATE(YEAR($B$3),MONTH($B$3)+0,11)),IF($D26=$E26,"◆",IF(N($F26)&gt;=1,"●","■")),""))</f>
      </c>
      <c r="J26" s="6">
        <f>IF(OR($D26="",$E26="",$B$3=""),"",IF(AND($D26&lt;=EOMONTH(DATE(YEAR($B$3),MONTH($B$3)+0,1),0),$E26&gt;=DATE(YEAR($B$3),MONTH($B$3)+0,21)),IF($D26=$E26,"◆",IF(N($F26)&gt;=1,"●","■")),""))</f>
      </c>
      <c r="K26" s="6">
        <f>IF(OR($D26="",$E26="",$B$3=""),"",IF(AND($D26&lt;=DATE(YEAR($B$3),MONTH($B$3)+1,10),$E26&gt;=DATE(YEAR($B$3),MONTH($B$3)+1,1)),IF($D26=$E26,"◆",IF(N($F26)&gt;=1,"●","■")),""))</f>
      </c>
      <c r="L26" s="6">
        <f>IF(OR($D26="",$E26="",$B$3=""),"",IF(AND($D26&lt;=DATE(YEAR($B$3),MONTH($B$3)+1,20),$E26&gt;=DATE(YEAR($B$3),MONTH($B$3)+1,11)),IF($D26=$E26,"◆",IF(N($F26)&gt;=1,"●","■")),""))</f>
      </c>
      <c r="M26" s="6">
        <f>IF(OR($D26="",$E26="",$B$3=""),"",IF(AND($D26&lt;=EOMONTH(DATE(YEAR($B$3),MONTH($B$3)+1,1),0),$E26&gt;=DATE(YEAR($B$3),MONTH($B$3)+1,21)),IF($D26=$E26,"◆",IF(N($F26)&gt;=1,"●","■")),""))</f>
      </c>
      <c r="N26" s="6">
        <f>IF(OR($D26="",$E26="",$B$3=""),"",IF(AND($D26&lt;=DATE(YEAR($B$3),MONTH($B$3)+2,10),$E26&gt;=DATE(YEAR($B$3),MONTH($B$3)+2,1)),IF($D26=$E26,"◆",IF(N($F26)&gt;=1,"●","■")),""))</f>
      </c>
      <c r="O26" s="6">
        <f>IF(OR($D26="",$E26="",$B$3=""),"",IF(AND($D26&lt;=DATE(YEAR($B$3),MONTH($B$3)+2,20),$E26&gt;=DATE(YEAR($B$3),MONTH($B$3)+2,11)),IF($D26=$E26,"◆",IF(N($F26)&gt;=1,"●","■")),""))</f>
      </c>
      <c r="P26" s="6">
        <f>IF(OR($D26="",$E26="",$B$3=""),"",IF(AND($D26&lt;=EOMONTH(DATE(YEAR($B$3),MONTH($B$3)+2,1),0),$E26&gt;=DATE(YEAR($B$3),MONTH($B$3)+2,21)),IF($D26=$E26,"◆",IF(N($F26)&gt;=1,"●","■")),""))</f>
      </c>
      <c r="Q26" s="6">
        <f>IF(OR($D26="",$E26="",$B$3=""),"",IF(AND($D26&lt;=DATE(YEAR($B$3),MONTH($B$3)+3,10),$E26&gt;=DATE(YEAR($B$3),MONTH($B$3)+3,1)),IF($D26=$E26,"◆",IF(N($F26)&gt;=1,"●","■")),""))</f>
      </c>
      <c r="R26" s="6">
        <f>IF(OR($D26="",$E26="",$B$3=""),"",IF(AND($D26&lt;=DATE(YEAR($B$3),MONTH($B$3)+3,20),$E26&gt;=DATE(YEAR($B$3),MONTH($B$3)+3,11)),IF($D26=$E26,"◆",IF(N($F26)&gt;=1,"●","■")),""))</f>
      </c>
      <c r="S26" s="6">
        <f>IF(OR($D26="",$E26="",$B$3=""),"",IF(AND($D26&lt;=EOMONTH(DATE(YEAR($B$3),MONTH($B$3)+3,1),0),$E26&gt;=DATE(YEAR($B$3),MONTH($B$3)+3,21)),IF($D26=$E26,"◆",IF(N($F26)&gt;=1,"●","■")),""))</f>
      </c>
    </row>
    <row r="27" ht="20" customHeight="1" spans="1:19" x14ac:dyDescent="0.25">
      <c r="A27" s="6">
        <v>20</v>
      </c>
      <c r="B27" s="3"/>
      <c r="C27" s="3"/>
      <c r="D27" s="3"/>
      <c r="E27" s="3"/>
      <c r="F27" s="7"/>
      <c r="G27" s="6">
        <f>IF(OR(D27="",E27=""),"",IF(N(F27)&gt;=1,"完了",IF($E$3="","",IF(ROUND((MAX(0,MIN(1,($E$3-D27+1)/(E27-D27+1)))-N(F27))*(E27-D27+1),0)&gt;=1,"遅れ "&amp;ROUND((MAX(0,MIN(1,($E$3-D27+1)/(E27-D27+1)))-N(F27))*(E27-D27+1),0)&amp;"日",IF(N(F27)&gt;0,"作業中",IF($E$3&lt;D27,"これから","着手待ち"))))))</f>
      </c>
      <c r="H27" s="6">
        <f>IF(OR($D27="",$E27="",$B$3=""),"",IF(AND($D27&lt;=DATE(YEAR($B$3),MONTH($B$3)+0,10),$E27&gt;=DATE(YEAR($B$3),MONTH($B$3)+0,1)),IF($D27=$E27,"◆",IF(N($F27)&gt;=1,"●","■")),""))</f>
      </c>
      <c r="I27" s="6">
        <f>IF(OR($D27="",$E27="",$B$3=""),"",IF(AND($D27&lt;=DATE(YEAR($B$3),MONTH($B$3)+0,20),$E27&gt;=DATE(YEAR($B$3),MONTH($B$3)+0,11)),IF($D27=$E27,"◆",IF(N($F27)&gt;=1,"●","■")),""))</f>
      </c>
      <c r="J27" s="6">
        <f>IF(OR($D27="",$E27="",$B$3=""),"",IF(AND($D27&lt;=EOMONTH(DATE(YEAR($B$3),MONTH($B$3)+0,1),0),$E27&gt;=DATE(YEAR($B$3),MONTH($B$3)+0,21)),IF($D27=$E27,"◆",IF(N($F27)&gt;=1,"●","■")),""))</f>
      </c>
      <c r="K27" s="6">
        <f>IF(OR($D27="",$E27="",$B$3=""),"",IF(AND($D27&lt;=DATE(YEAR($B$3),MONTH($B$3)+1,10),$E27&gt;=DATE(YEAR($B$3),MONTH($B$3)+1,1)),IF($D27=$E27,"◆",IF(N($F27)&gt;=1,"●","■")),""))</f>
      </c>
      <c r="L27" s="6">
        <f>IF(OR($D27="",$E27="",$B$3=""),"",IF(AND($D27&lt;=DATE(YEAR($B$3),MONTH($B$3)+1,20),$E27&gt;=DATE(YEAR($B$3),MONTH($B$3)+1,11)),IF($D27=$E27,"◆",IF(N($F27)&gt;=1,"●","■")),""))</f>
      </c>
      <c r="M27" s="6">
        <f>IF(OR($D27="",$E27="",$B$3=""),"",IF(AND($D27&lt;=EOMONTH(DATE(YEAR($B$3),MONTH($B$3)+1,1),0),$E27&gt;=DATE(YEAR($B$3),MONTH($B$3)+1,21)),IF($D27=$E27,"◆",IF(N($F27)&gt;=1,"●","■")),""))</f>
      </c>
      <c r="N27" s="6">
        <f>IF(OR($D27="",$E27="",$B$3=""),"",IF(AND($D27&lt;=DATE(YEAR($B$3),MONTH($B$3)+2,10),$E27&gt;=DATE(YEAR($B$3),MONTH($B$3)+2,1)),IF($D27=$E27,"◆",IF(N($F27)&gt;=1,"●","■")),""))</f>
      </c>
      <c r="O27" s="6">
        <f>IF(OR($D27="",$E27="",$B$3=""),"",IF(AND($D27&lt;=DATE(YEAR($B$3),MONTH($B$3)+2,20),$E27&gt;=DATE(YEAR($B$3),MONTH($B$3)+2,11)),IF($D27=$E27,"◆",IF(N($F27)&gt;=1,"●","■")),""))</f>
      </c>
      <c r="P27" s="6">
        <f>IF(OR($D27="",$E27="",$B$3=""),"",IF(AND($D27&lt;=EOMONTH(DATE(YEAR($B$3),MONTH($B$3)+2,1),0),$E27&gt;=DATE(YEAR($B$3),MONTH($B$3)+2,21)),IF($D27=$E27,"◆",IF(N($F27)&gt;=1,"●","■")),""))</f>
      </c>
      <c r="Q27" s="6">
        <f>IF(OR($D27="",$E27="",$B$3=""),"",IF(AND($D27&lt;=DATE(YEAR($B$3),MONTH($B$3)+3,10),$E27&gt;=DATE(YEAR($B$3),MONTH($B$3)+3,1)),IF($D27=$E27,"◆",IF(N($F27)&gt;=1,"●","■")),""))</f>
      </c>
      <c r="R27" s="6">
        <f>IF(OR($D27="",$E27="",$B$3=""),"",IF(AND($D27&lt;=DATE(YEAR($B$3),MONTH($B$3)+3,20),$E27&gt;=DATE(YEAR($B$3),MONTH($B$3)+3,11)),IF($D27=$E27,"◆",IF(N($F27)&gt;=1,"●","■")),""))</f>
      </c>
      <c r="S27" s="6">
        <f>IF(OR($D27="",$E27="",$B$3=""),"",IF(AND($D27&lt;=EOMONTH(DATE(YEAR($B$3),MONTH($B$3)+3,1),0),$E27&gt;=DATE(YEAR($B$3),MONTH($B$3)+3,21)),IF($D27=$E27,"◆",IF(N($F27)&gt;=1,"●","■")),""))</f>
      </c>
    </row>
    <row r="28" ht="20" customHeight="1" x14ac:dyDescent="0.25"/>
    <row r="29" ht="36" customHeight="1" spans="1:19" x14ac:dyDescent="0.25">
      <c r="A29" s="2" t="s">
        <v>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19">
    <mergeCell ref="A1:S1"/>
    <mergeCell ref="B2:J2"/>
    <mergeCell ref="L2:S2"/>
    <mergeCell ref="B3:C3"/>
    <mergeCell ref="E3:F3"/>
    <mergeCell ref="G3:R3"/>
    <mergeCell ref="A4:S4"/>
    <mergeCell ref="H5:J5"/>
    <mergeCell ref="K5:M5"/>
    <mergeCell ref="N5:P5"/>
    <mergeCell ref="Q5:S5"/>
    <mergeCell ref="A5:A7"/>
    <mergeCell ref="B5:B7"/>
    <mergeCell ref="C5:C7"/>
    <mergeCell ref="D5:D7"/>
    <mergeCell ref="E5:E7"/>
    <mergeCell ref="F5:F7"/>
    <mergeCell ref="G5:G7"/>
    <mergeCell ref="B29:S29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6" customWidth="1"/>
    <col min="3" max="3" width="16" customWidth="1"/>
    <col min="4" max="5" width="11" customWidth="1"/>
    <col min="6" max="6" width="7" customWidth="1"/>
    <col min="8" max="19" width="6.5" customWidth="1"/>
  </cols>
  <sheetData>
    <row r="1" ht="28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0" customHeight="1" spans="1:19" x14ac:dyDescent="0.25">
      <c r="A2" s="2" t="s">
        <v>1</v>
      </c>
      <c r="B2" s="3" t="s">
        <v>18</v>
      </c>
      <c r="C2" s="3"/>
      <c r="D2" s="3"/>
      <c r="E2" s="3"/>
      <c r="F2" s="3"/>
      <c r="G2" s="3"/>
      <c r="H2" s="3"/>
      <c r="I2" s="3"/>
      <c r="J2" s="3"/>
      <c r="K2" s="2" t="s">
        <v>2</v>
      </c>
      <c r="L2" s="3" t="s">
        <v>19</v>
      </c>
      <c r="M2" s="3"/>
      <c r="N2" s="3"/>
      <c r="O2" s="3"/>
      <c r="P2" s="3"/>
      <c r="Q2" s="3"/>
      <c r="R2" s="3"/>
      <c r="S2" s="3"/>
    </row>
    <row r="3" ht="20" customHeight="1" spans="1:18" x14ac:dyDescent="0.25">
      <c r="A3" s="2" t="s">
        <v>3</v>
      </c>
      <c r="B3" s="8">
        <v>46327</v>
      </c>
      <c r="C3" s="8"/>
      <c r="D3" s="2" t="s">
        <v>4</v>
      </c>
      <c r="E3" s="8">
        <v>46366</v>
      </c>
      <c r="F3" s="8"/>
      <c r="G3" s="4" t="s">
        <v>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ht="20" customHeight="1" spans="1:19" x14ac:dyDescent="0.25">
      <c r="A4" s="4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20" customHeight="1" spans="1:19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tr">
        <f>IF($B$3="","",TEXT(DATE(YEAR($B$3),MONTH($B$3)+0,1),"yyyy年m月"))</f>
        <v>2026年11月</v>
      </c>
      <c r="I5" s="5"/>
      <c r="J5" s="5"/>
      <c r="K5" s="5" t="str">
        <f>IF($B$3="","",TEXT(DATE(YEAR($B$3),MONTH($B$3)+1,1),"yyyy年m月"))</f>
        <v>2026年12月</v>
      </c>
      <c r="L5" s="5"/>
      <c r="M5" s="5"/>
      <c r="N5" s="5" t="str">
        <f>IF($B$3="","",TEXT(DATE(YEAR($B$3),MONTH($B$3)+2,1),"yyyy年m月"))</f>
        <v>2027年1月</v>
      </c>
      <c r="O5" s="5"/>
      <c r="P5" s="5"/>
      <c r="Q5" s="5" t="str">
        <f>IF($B$3="","",TEXT(DATE(YEAR($B$3),MONTH($B$3)+3,1),"yyyy年m月"))</f>
        <v>2027年2月</v>
      </c>
      <c r="R5" s="5"/>
      <c r="S5" s="5"/>
    </row>
    <row r="6" ht="20" customHeight="1" spans="1:19" x14ac:dyDescent="0.25">
      <c r="A6" s="5"/>
      <c r="B6" s="5"/>
      <c r="C6" s="5"/>
      <c r="D6" s="5"/>
      <c r="E6" s="5"/>
      <c r="F6" s="5"/>
      <c r="G6" s="5"/>
      <c r="H6" s="5" t="s">
        <v>14</v>
      </c>
      <c r="I6" s="5" t="s">
        <v>15</v>
      </c>
      <c r="J6" s="5" t="s">
        <v>16</v>
      </c>
      <c r="K6" s="5" t="s">
        <v>14</v>
      </c>
      <c r="L6" s="5" t="s">
        <v>15</v>
      </c>
      <c r="M6" s="5" t="s">
        <v>16</v>
      </c>
      <c r="N6" s="5" t="s">
        <v>14</v>
      </c>
      <c r="O6" s="5" t="s">
        <v>15</v>
      </c>
      <c r="P6" s="5" t="s">
        <v>16</v>
      </c>
      <c r="Q6" s="5" t="s">
        <v>14</v>
      </c>
      <c r="R6" s="5" t="s">
        <v>15</v>
      </c>
      <c r="S6" s="5" t="s">
        <v>16</v>
      </c>
    </row>
    <row r="7" ht="20" customHeight="1" spans="1:19" x14ac:dyDescent="0.25">
      <c r="A7" s="5"/>
      <c r="B7" s="5"/>
      <c r="C7" s="5"/>
      <c r="D7" s="5"/>
      <c r="E7" s="5"/>
      <c r="F7" s="5"/>
      <c r="G7" s="5"/>
      <c r="H7" s="5">
        <f>IF(OR($B$3="",$E$3=""),"",IF(AND($E$3&gt;=DATE(YEAR($B$3),MONTH($B$3)+0,1),$E$3&lt;=DATE(YEAR($B$3),MONTH($B$3)+0,10)),"▼基準日",""))</f>
      </c>
      <c r="I7" s="5">
        <f>IF(OR($B$3="",$E$3=""),"",IF(AND($E$3&gt;=DATE(YEAR($B$3),MONTH($B$3)+0,11),$E$3&lt;=DATE(YEAR($B$3),MONTH($B$3)+0,20)),"▼基準日",""))</f>
      </c>
      <c r="J7" s="5">
        <f>IF(OR($B$3="",$E$3=""),"",IF(AND($E$3&gt;=DATE(YEAR($B$3),MONTH($B$3)+0,21),$E$3&lt;=EOMONTH(DATE(YEAR($B$3),MONTH($B$3)+0,1),0)),"▼基準日",""))</f>
      </c>
      <c r="K7" s="5" t="str">
        <f>IF(OR($B$3="",$E$3=""),"",IF(AND($E$3&gt;=DATE(YEAR($B$3),MONTH($B$3)+1,1),$E$3&lt;=DATE(YEAR($B$3),MONTH($B$3)+1,10)),"▼基準日",""))</f>
        <v>▼基準日</v>
      </c>
      <c r="L7" s="5">
        <f>IF(OR($B$3="",$E$3=""),"",IF(AND($E$3&gt;=DATE(YEAR($B$3),MONTH($B$3)+1,11),$E$3&lt;=DATE(YEAR($B$3),MONTH($B$3)+1,20)),"▼基準日",""))</f>
      </c>
      <c r="M7" s="5">
        <f>IF(OR($B$3="",$E$3=""),"",IF(AND($E$3&gt;=DATE(YEAR($B$3),MONTH($B$3)+1,21),$E$3&lt;=EOMONTH(DATE(YEAR($B$3),MONTH($B$3)+1,1),0)),"▼基準日",""))</f>
      </c>
      <c r="N7" s="5">
        <f>IF(OR($B$3="",$E$3=""),"",IF(AND($E$3&gt;=DATE(YEAR($B$3),MONTH($B$3)+2,1),$E$3&lt;=DATE(YEAR($B$3),MONTH($B$3)+2,10)),"▼基準日",""))</f>
      </c>
      <c r="O7" s="5">
        <f>IF(OR($B$3="",$E$3=""),"",IF(AND($E$3&gt;=DATE(YEAR($B$3),MONTH($B$3)+2,11),$E$3&lt;=DATE(YEAR($B$3),MONTH($B$3)+2,20)),"▼基準日",""))</f>
      </c>
      <c r="P7" s="5">
        <f>IF(OR($B$3="",$E$3=""),"",IF(AND($E$3&gt;=DATE(YEAR($B$3),MONTH($B$3)+2,21),$E$3&lt;=EOMONTH(DATE(YEAR($B$3),MONTH($B$3)+2,1),0)),"▼基準日",""))</f>
      </c>
      <c r="Q7" s="5">
        <f>IF(OR($B$3="",$E$3=""),"",IF(AND($E$3&gt;=DATE(YEAR($B$3),MONTH($B$3)+3,1),$E$3&lt;=DATE(YEAR($B$3),MONTH($B$3)+3,10)),"▼基準日",""))</f>
      </c>
      <c r="R7" s="5">
        <f>IF(OR($B$3="",$E$3=""),"",IF(AND($E$3&gt;=DATE(YEAR($B$3),MONTH($B$3)+3,11),$E$3&lt;=DATE(YEAR($B$3),MONTH($B$3)+3,20)),"▼基準日",""))</f>
      </c>
      <c r="S7" s="5">
        <f>IF(OR($B$3="",$E$3=""),"",IF(AND($E$3&gt;=DATE(YEAR($B$3),MONTH($B$3)+3,21),$E$3&lt;=EOMONTH(DATE(YEAR($B$3),MONTH($B$3)+3,1),0)),"▼基準日",""))</f>
      </c>
    </row>
    <row r="8" ht="20" customHeight="1" spans="1:19" x14ac:dyDescent="0.25">
      <c r="A8" s="6">
        <v>1</v>
      </c>
      <c r="B8" s="2" t="s">
        <v>20</v>
      </c>
      <c r="C8" s="3"/>
      <c r="D8" s="3"/>
      <c r="E8" s="3"/>
      <c r="F8" s="7"/>
      <c r="G8" s="6">
        <f>IF(OR(D8="",E8=""),"",IF(N(F8)&gt;=1,"完了",IF($E$3="","",IF(ROUND((MAX(0,MIN(1,($E$3-D8+1)/(E8-D8+1)))-N(F8))*(E8-D8+1),0)&gt;=1,"遅れ "&amp;ROUND((MAX(0,MIN(1,($E$3-D8+1)/(E8-D8+1)))-N(F8))*(E8-D8+1),0)&amp;"日",IF(N(F8)&gt;0,"作業中",IF($E$3&lt;D8,"これから","着手待ち"))))))</f>
      </c>
      <c r="H8" s="6">
        <f>IF(OR($D8="",$E8="",$B$3=""),"",IF(AND($D8&lt;=DATE(YEAR($B$3),MONTH($B$3)+0,10),$E8&gt;=DATE(YEAR($B$3),MONTH($B$3)+0,1)),IF($D8=$E8,"◆",IF(N($F8)&gt;=1,"●","■")),""))</f>
      </c>
      <c r="I8" s="6">
        <f>IF(OR($D8="",$E8="",$B$3=""),"",IF(AND($D8&lt;=DATE(YEAR($B$3),MONTH($B$3)+0,20),$E8&gt;=DATE(YEAR($B$3),MONTH($B$3)+0,11)),IF($D8=$E8,"◆",IF(N($F8)&gt;=1,"●","■")),""))</f>
      </c>
      <c r="J8" s="6">
        <f>IF(OR($D8="",$E8="",$B$3=""),"",IF(AND($D8&lt;=EOMONTH(DATE(YEAR($B$3),MONTH($B$3)+0,1),0),$E8&gt;=DATE(YEAR($B$3),MONTH($B$3)+0,21)),IF($D8=$E8,"◆",IF(N($F8)&gt;=1,"●","■")),""))</f>
      </c>
      <c r="K8" s="6">
        <f>IF(OR($D8="",$E8="",$B$3=""),"",IF(AND($D8&lt;=DATE(YEAR($B$3),MONTH($B$3)+1,10),$E8&gt;=DATE(YEAR($B$3),MONTH($B$3)+1,1)),IF($D8=$E8,"◆",IF(N($F8)&gt;=1,"●","■")),""))</f>
      </c>
      <c r="L8" s="6">
        <f>IF(OR($D8="",$E8="",$B$3=""),"",IF(AND($D8&lt;=DATE(YEAR($B$3),MONTH($B$3)+1,20),$E8&gt;=DATE(YEAR($B$3),MONTH($B$3)+1,11)),IF($D8=$E8,"◆",IF(N($F8)&gt;=1,"●","■")),""))</f>
      </c>
      <c r="M8" s="6">
        <f>IF(OR($D8="",$E8="",$B$3=""),"",IF(AND($D8&lt;=EOMONTH(DATE(YEAR($B$3),MONTH($B$3)+1,1),0),$E8&gt;=DATE(YEAR($B$3),MONTH($B$3)+1,21)),IF($D8=$E8,"◆",IF(N($F8)&gt;=1,"●","■")),""))</f>
      </c>
      <c r="N8" s="6">
        <f>IF(OR($D8="",$E8="",$B$3=""),"",IF(AND($D8&lt;=DATE(YEAR($B$3),MONTH($B$3)+2,10),$E8&gt;=DATE(YEAR($B$3),MONTH($B$3)+2,1)),IF($D8=$E8,"◆",IF(N($F8)&gt;=1,"●","■")),""))</f>
      </c>
      <c r="O8" s="6">
        <f>IF(OR($D8="",$E8="",$B$3=""),"",IF(AND($D8&lt;=DATE(YEAR($B$3),MONTH($B$3)+2,20),$E8&gt;=DATE(YEAR($B$3),MONTH($B$3)+2,11)),IF($D8=$E8,"◆",IF(N($F8)&gt;=1,"●","■")),""))</f>
      </c>
      <c r="P8" s="6">
        <f>IF(OR($D8="",$E8="",$B$3=""),"",IF(AND($D8&lt;=EOMONTH(DATE(YEAR($B$3),MONTH($B$3)+2,1),0),$E8&gt;=DATE(YEAR($B$3),MONTH($B$3)+2,21)),IF($D8=$E8,"◆",IF(N($F8)&gt;=1,"●","■")),""))</f>
      </c>
      <c r="Q8" s="6">
        <f>IF(OR($D8="",$E8="",$B$3=""),"",IF(AND($D8&lt;=DATE(YEAR($B$3),MONTH($B$3)+3,10),$E8&gt;=DATE(YEAR($B$3),MONTH($B$3)+3,1)),IF($D8=$E8,"◆",IF(N($F8)&gt;=1,"●","■")),""))</f>
      </c>
      <c r="R8" s="6">
        <f>IF(OR($D8="",$E8="",$B$3=""),"",IF(AND($D8&lt;=DATE(YEAR($B$3),MONTH($B$3)+3,20),$E8&gt;=DATE(YEAR($B$3),MONTH($B$3)+3,11)),IF($D8=$E8,"◆",IF(N($F8)&gt;=1,"●","■")),""))</f>
      </c>
      <c r="S8" s="6">
        <f>IF(OR($D8="",$E8="",$B$3=""),"",IF(AND($D8&lt;=EOMONTH(DATE(YEAR($B$3),MONTH($B$3)+3,1),0),$E8&gt;=DATE(YEAR($B$3),MONTH($B$3)+3,21)),IF($D8=$E8,"◆",IF(N($F8)&gt;=1,"●","■")),""))</f>
      </c>
    </row>
    <row r="9" ht="20" customHeight="1" spans="1:19" x14ac:dyDescent="0.25">
      <c r="A9" s="6">
        <v>2</v>
      </c>
      <c r="B9" s="3" t="s">
        <v>21</v>
      </c>
      <c r="C9" s="3" t="s">
        <v>22</v>
      </c>
      <c r="D9" s="8">
        <v>46330</v>
      </c>
      <c r="E9" s="8">
        <v>46330</v>
      </c>
      <c r="F9" s="7">
        <v>1</v>
      </c>
      <c r="G9" s="6" t="str">
        <f>IF(OR(D9="",E9=""),"",IF(N(F9)&gt;=1,"完了",IF($E$3="","",IF(ROUND((MAX(0,MIN(1,($E$3-D9+1)/(E9-D9+1)))-N(F9))*(E9-D9+1),0)&gt;=1,"遅れ "&amp;ROUND((MAX(0,MIN(1,($E$3-D9+1)/(E9-D9+1)))-N(F9))*(E9-D9+1),0)&amp;"日",IF(N(F9)&gt;0,"作業中",IF($E$3&lt;D9,"これから","着手待ち"))))))</f>
        <v>完了</v>
      </c>
      <c r="H9" s="6" t="str">
        <f>IF(OR($D9="",$E9="",$B$3=""),"",IF(AND($D9&lt;=DATE(YEAR($B$3),MONTH($B$3)+0,10),$E9&gt;=DATE(YEAR($B$3),MONTH($B$3)+0,1)),IF($D9=$E9,"◆",IF(N($F9)&gt;=1,"●","■")),""))</f>
        <v>◆</v>
      </c>
      <c r="I9" s="6">
        <f>IF(OR($D9="",$E9="",$B$3=""),"",IF(AND($D9&lt;=DATE(YEAR($B$3),MONTH($B$3)+0,20),$E9&gt;=DATE(YEAR($B$3),MONTH($B$3)+0,11)),IF($D9=$E9,"◆",IF(N($F9)&gt;=1,"●","■")),""))</f>
      </c>
      <c r="J9" s="6">
        <f>IF(OR($D9="",$E9="",$B$3=""),"",IF(AND($D9&lt;=EOMONTH(DATE(YEAR($B$3),MONTH($B$3)+0,1),0),$E9&gt;=DATE(YEAR($B$3),MONTH($B$3)+0,21)),IF($D9=$E9,"◆",IF(N($F9)&gt;=1,"●","■")),""))</f>
      </c>
      <c r="K9" s="6">
        <f>IF(OR($D9="",$E9="",$B$3=""),"",IF(AND($D9&lt;=DATE(YEAR($B$3),MONTH($B$3)+1,10),$E9&gt;=DATE(YEAR($B$3),MONTH($B$3)+1,1)),IF($D9=$E9,"◆",IF(N($F9)&gt;=1,"●","■")),""))</f>
      </c>
      <c r="L9" s="6">
        <f>IF(OR($D9="",$E9="",$B$3=""),"",IF(AND($D9&lt;=DATE(YEAR($B$3),MONTH($B$3)+1,20),$E9&gt;=DATE(YEAR($B$3),MONTH($B$3)+1,11)),IF($D9=$E9,"◆",IF(N($F9)&gt;=1,"●","■")),""))</f>
      </c>
      <c r="M9" s="6">
        <f>IF(OR($D9="",$E9="",$B$3=""),"",IF(AND($D9&lt;=EOMONTH(DATE(YEAR($B$3),MONTH($B$3)+1,1),0),$E9&gt;=DATE(YEAR($B$3),MONTH($B$3)+1,21)),IF($D9=$E9,"◆",IF(N($F9)&gt;=1,"●","■")),""))</f>
      </c>
      <c r="N9" s="6">
        <f>IF(OR($D9="",$E9="",$B$3=""),"",IF(AND($D9&lt;=DATE(YEAR($B$3),MONTH($B$3)+2,10),$E9&gt;=DATE(YEAR($B$3),MONTH($B$3)+2,1)),IF($D9=$E9,"◆",IF(N($F9)&gt;=1,"●","■")),""))</f>
      </c>
      <c r="O9" s="6">
        <f>IF(OR($D9="",$E9="",$B$3=""),"",IF(AND($D9&lt;=DATE(YEAR($B$3),MONTH($B$3)+2,20),$E9&gt;=DATE(YEAR($B$3),MONTH($B$3)+2,11)),IF($D9=$E9,"◆",IF(N($F9)&gt;=1,"●","■")),""))</f>
      </c>
      <c r="P9" s="6">
        <f>IF(OR($D9="",$E9="",$B$3=""),"",IF(AND($D9&lt;=EOMONTH(DATE(YEAR($B$3),MONTH($B$3)+2,1),0),$E9&gt;=DATE(YEAR($B$3),MONTH($B$3)+2,21)),IF($D9=$E9,"◆",IF(N($F9)&gt;=1,"●","■")),""))</f>
      </c>
      <c r="Q9" s="6">
        <f>IF(OR($D9="",$E9="",$B$3=""),"",IF(AND($D9&lt;=DATE(YEAR($B$3),MONTH($B$3)+3,10),$E9&gt;=DATE(YEAR($B$3),MONTH($B$3)+3,1)),IF($D9=$E9,"◆",IF(N($F9)&gt;=1,"●","■")),""))</f>
      </c>
      <c r="R9" s="6">
        <f>IF(OR($D9="",$E9="",$B$3=""),"",IF(AND($D9&lt;=DATE(YEAR($B$3),MONTH($B$3)+3,20),$E9&gt;=DATE(YEAR($B$3),MONTH($B$3)+3,11)),IF($D9=$E9,"◆",IF(N($F9)&gt;=1,"●","■")),""))</f>
      </c>
      <c r="S9" s="6">
        <f>IF(OR($D9="",$E9="",$B$3=""),"",IF(AND($D9&lt;=EOMONTH(DATE(YEAR($B$3),MONTH($B$3)+3,1),0),$E9&gt;=DATE(YEAR($B$3),MONTH($B$3)+3,21)),IF($D9=$E9,"◆",IF(N($F9)&gt;=1,"●","■")),""))</f>
      </c>
    </row>
    <row r="10" ht="20" customHeight="1" spans="1:19" x14ac:dyDescent="0.25">
      <c r="A10" s="6">
        <v>3</v>
      </c>
      <c r="B10" s="3" t="s">
        <v>23</v>
      </c>
      <c r="C10" s="3" t="s">
        <v>24</v>
      </c>
      <c r="D10" s="8">
        <v>46331</v>
      </c>
      <c r="E10" s="8">
        <v>46353</v>
      </c>
      <c r="F10" s="7">
        <v>1</v>
      </c>
      <c r="G10" s="6" t="str">
        <f>IF(OR(D10="",E10=""),"",IF(N(F10)&gt;=1,"完了",IF($E$3="","",IF(ROUND((MAX(0,MIN(1,($E$3-D10+1)/(E10-D10+1)))-N(F10))*(E10-D10+1),0)&gt;=1,"遅れ "&amp;ROUND((MAX(0,MIN(1,($E$3-D10+1)/(E10-D10+1)))-N(F10))*(E10-D10+1),0)&amp;"日",IF(N(F10)&gt;0,"作業中",IF($E$3&lt;D10,"これから","着手待ち"))))))</f>
        <v>完了</v>
      </c>
      <c r="H10" s="6" t="str">
        <f>IF(OR($D10="",$E10="",$B$3=""),"",IF(AND($D10&lt;=DATE(YEAR($B$3),MONTH($B$3)+0,10),$E10&gt;=DATE(YEAR($B$3),MONTH($B$3)+0,1)),IF($D10=$E10,"◆",IF(N($F10)&gt;=1,"●","■")),""))</f>
        <v>●</v>
      </c>
      <c r="I10" s="6" t="str">
        <f>IF(OR($D10="",$E10="",$B$3=""),"",IF(AND($D10&lt;=DATE(YEAR($B$3),MONTH($B$3)+0,20),$E10&gt;=DATE(YEAR($B$3),MONTH($B$3)+0,11)),IF($D10=$E10,"◆",IF(N($F10)&gt;=1,"●","■")),""))</f>
        <v>●</v>
      </c>
      <c r="J10" s="6" t="str">
        <f>IF(OR($D10="",$E10="",$B$3=""),"",IF(AND($D10&lt;=EOMONTH(DATE(YEAR($B$3),MONTH($B$3)+0,1),0),$E10&gt;=DATE(YEAR($B$3),MONTH($B$3)+0,21)),IF($D10=$E10,"◆",IF(N($F10)&gt;=1,"●","■")),""))</f>
        <v>●</v>
      </c>
      <c r="K10" s="6">
        <f>IF(OR($D10="",$E10="",$B$3=""),"",IF(AND($D10&lt;=DATE(YEAR($B$3),MONTH($B$3)+1,10),$E10&gt;=DATE(YEAR($B$3),MONTH($B$3)+1,1)),IF($D10=$E10,"◆",IF(N($F10)&gt;=1,"●","■")),""))</f>
      </c>
      <c r="L10" s="6">
        <f>IF(OR($D10="",$E10="",$B$3=""),"",IF(AND($D10&lt;=DATE(YEAR($B$3),MONTH($B$3)+1,20),$E10&gt;=DATE(YEAR($B$3),MONTH($B$3)+1,11)),IF($D10=$E10,"◆",IF(N($F10)&gt;=1,"●","■")),""))</f>
      </c>
      <c r="M10" s="6">
        <f>IF(OR($D10="",$E10="",$B$3=""),"",IF(AND($D10&lt;=EOMONTH(DATE(YEAR($B$3),MONTH($B$3)+1,1),0),$E10&gt;=DATE(YEAR($B$3),MONTH($B$3)+1,21)),IF($D10=$E10,"◆",IF(N($F10)&gt;=1,"●","■")),""))</f>
      </c>
      <c r="N10" s="6">
        <f>IF(OR($D10="",$E10="",$B$3=""),"",IF(AND($D10&lt;=DATE(YEAR($B$3),MONTH($B$3)+2,10),$E10&gt;=DATE(YEAR($B$3),MONTH($B$3)+2,1)),IF($D10=$E10,"◆",IF(N($F10)&gt;=1,"●","■")),""))</f>
      </c>
      <c r="O10" s="6">
        <f>IF(OR($D10="",$E10="",$B$3=""),"",IF(AND($D10&lt;=DATE(YEAR($B$3),MONTH($B$3)+2,20),$E10&gt;=DATE(YEAR($B$3),MONTH($B$3)+2,11)),IF($D10=$E10,"◆",IF(N($F10)&gt;=1,"●","■")),""))</f>
      </c>
      <c r="P10" s="6">
        <f>IF(OR($D10="",$E10="",$B$3=""),"",IF(AND($D10&lt;=EOMONTH(DATE(YEAR($B$3),MONTH($B$3)+2,1),0),$E10&gt;=DATE(YEAR($B$3),MONTH($B$3)+2,21)),IF($D10=$E10,"◆",IF(N($F10)&gt;=1,"●","■")),""))</f>
      </c>
      <c r="Q10" s="6">
        <f>IF(OR($D10="",$E10="",$B$3=""),"",IF(AND($D10&lt;=DATE(YEAR($B$3),MONTH($B$3)+3,10),$E10&gt;=DATE(YEAR($B$3),MONTH($B$3)+3,1)),IF($D10=$E10,"◆",IF(N($F10)&gt;=1,"●","■")),""))</f>
      </c>
      <c r="R10" s="6">
        <f>IF(OR($D10="",$E10="",$B$3=""),"",IF(AND($D10&lt;=DATE(YEAR($B$3),MONTH($B$3)+3,20),$E10&gt;=DATE(YEAR($B$3),MONTH($B$3)+3,11)),IF($D10=$E10,"◆",IF(N($F10)&gt;=1,"●","■")),""))</f>
      </c>
      <c r="S10" s="6">
        <f>IF(OR($D10="",$E10="",$B$3=""),"",IF(AND($D10&lt;=EOMONTH(DATE(YEAR($B$3),MONTH($B$3)+3,1),0),$E10&gt;=DATE(YEAR($B$3),MONTH($B$3)+3,21)),IF($D10=$E10,"◆",IF(N($F10)&gt;=1,"●","■")),""))</f>
      </c>
    </row>
    <row r="11" ht="20" customHeight="1" spans="1:19" x14ac:dyDescent="0.25">
      <c r="A11" s="6">
        <v>4</v>
      </c>
      <c r="B11" s="3" t="s">
        <v>25</v>
      </c>
      <c r="C11" s="3" t="s">
        <v>26</v>
      </c>
      <c r="D11" s="8">
        <v>46339</v>
      </c>
      <c r="E11" s="8">
        <v>46339</v>
      </c>
      <c r="F11" s="7">
        <v>1</v>
      </c>
      <c r="G11" s="6" t="str">
        <f>IF(OR(D11="",E11=""),"",IF(N(F11)&gt;=1,"完了",IF($E$3="","",IF(ROUND((MAX(0,MIN(1,($E$3-D11+1)/(E11-D11+1)))-N(F11))*(E11-D11+1),0)&gt;=1,"遅れ "&amp;ROUND((MAX(0,MIN(1,($E$3-D11+1)/(E11-D11+1)))-N(F11))*(E11-D11+1),0)&amp;"日",IF(N(F11)&gt;0,"作業中",IF($E$3&lt;D11,"これから","着手待ち"))))))</f>
        <v>完了</v>
      </c>
      <c r="H11" s="6">
        <f>IF(OR($D11="",$E11="",$B$3=""),"",IF(AND($D11&lt;=DATE(YEAR($B$3),MONTH($B$3)+0,10),$E11&gt;=DATE(YEAR($B$3),MONTH($B$3)+0,1)),IF($D11=$E11,"◆",IF(N($F11)&gt;=1,"●","■")),""))</f>
      </c>
      <c r="I11" s="6" t="str">
        <f>IF(OR($D11="",$E11="",$B$3=""),"",IF(AND($D11&lt;=DATE(YEAR($B$3),MONTH($B$3)+0,20),$E11&gt;=DATE(YEAR($B$3),MONTH($B$3)+0,11)),IF($D11=$E11,"◆",IF(N($F11)&gt;=1,"●","■")),""))</f>
        <v>◆</v>
      </c>
      <c r="J11" s="6">
        <f>IF(OR($D11="",$E11="",$B$3=""),"",IF(AND($D11&lt;=EOMONTH(DATE(YEAR($B$3),MONTH($B$3)+0,1),0),$E11&gt;=DATE(YEAR($B$3),MONTH($B$3)+0,21)),IF($D11=$E11,"◆",IF(N($F11)&gt;=1,"●","■")),""))</f>
      </c>
      <c r="K11" s="6">
        <f>IF(OR($D11="",$E11="",$B$3=""),"",IF(AND($D11&lt;=DATE(YEAR($B$3),MONTH($B$3)+1,10),$E11&gt;=DATE(YEAR($B$3),MONTH($B$3)+1,1)),IF($D11=$E11,"◆",IF(N($F11)&gt;=1,"●","■")),""))</f>
      </c>
      <c r="L11" s="6">
        <f>IF(OR($D11="",$E11="",$B$3=""),"",IF(AND($D11&lt;=DATE(YEAR($B$3),MONTH($B$3)+1,20),$E11&gt;=DATE(YEAR($B$3),MONTH($B$3)+1,11)),IF($D11=$E11,"◆",IF(N($F11)&gt;=1,"●","■")),""))</f>
      </c>
      <c r="M11" s="6">
        <f>IF(OR($D11="",$E11="",$B$3=""),"",IF(AND($D11&lt;=EOMONTH(DATE(YEAR($B$3),MONTH($B$3)+1,1),0),$E11&gt;=DATE(YEAR($B$3),MONTH($B$3)+1,21)),IF($D11=$E11,"◆",IF(N($F11)&gt;=1,"●","■")),""))</f>
      </c>
      <c r="N11" s="6">
        <f>IF(OR($D11="",$E11="",$B$3=""),"",IF(AND($D11&lt;=DATE(YEAR($B$3),MONTH($B$3)+2,10),$E11&gt;=DATE(YEAR($B$3),MONTH($B$3)+2,1)),IF($D11=$E11,"◆",IF(N($F11)&gt;=1,"●","■")),""))</f>
      </c>
      <c r="O11" s="6">
        <f>IF(OR($D11="",$E11="",$B$3=""),"",IF(AND($D11&lt;=DATE(YEAR($B$3),MONTH($B$3)+2,20),$E11&gt;=DATE(YEAR($B$3),MONTH($B$3)+2,11)),IF($D11=$E11,"◆",IF(N($F11)&gt;=1,"●","■")),""))</f>
      </c>
      <c r="P11" s="6">
        <f>IF(OR($D11="",$E11="",$B$3=""),"",IF(AND($D11&lt;=EOMONTH(DATE(YEAR($B$3),MONTH($B$3)+2,1),0),$E11&gt;=DATE(YEAR($B$3),MONTH($B$3)+2,21)),IF($D11=$E11,"◆",IF(N($F11)&gt;=1,"●","■")),""))</f>
      </c>
      <c r="Q11" s="6">
        <f>IF(OR($D11="",$E11="",$B$3=""),"",IF(AND($D11&lt;=DATE(YEAR($B$3),MONTH($B$3)+3,10),$E11&gt;=DATE(YEAR($B$3),MONTH($B$3)+3,1)),IF($D11=$E11,"◆",IF(N($F11)&gt;=1,"●","■")),""))</f>
      </c>
      <c r="R11" s="6">
        <f>IF(OR($D11="",$E11="",$B$3=""),"",IF(AND($D11&lt;=DATE(YEAR($B$3),MONTH($B$3)+3,20),$E11&gt;=DATE(YEAR($B$3),MONTH($B$3)+3,11)),IF($D11=$E11,"◆",IF(N($F11)&gt;=1,"●","■")),""))</f>
      </c>
      <c r="S11" s="6">
        <f>IF(OR($D11="",$E11="",$B$3=""),"",IF(AND($D11&lt;=EOMONTH(DATE(YEAR($B$3),MONTH($B$3)+3,1),0),$E11&gt;=DATE(YEAR($B$3),MONTH($B$3)+3,21)),IF($D11=$E11,"◆",IF(N($F11)&gt;=1,"●","■")),""))</f>
      </c>
    </row>
    <row r="12" ht="20" customHeight="1" spans="1:19" x14ac:dyDescent="0.25">
      <c r="A12" s="6">
        <v>5</v>
      </c>
      <c r="B12" s="2" t="s">
        <v>27</v>
      </c>
      <c r="C12" s="3"/>
      <c r="D12" s="3"/>
      <c r="E12" s="3"/>
      <c r="F12" s="7"/>
      <c r="G12" s="6">
        <f>IF(OR(D12="",E12=""),"",IF(N(F12)&gt;=1,"完了",IF($E$3="","",IF(ROUND((MAX(0,MIN(1,($E$3-D12+1)/(E12-D12+1)))-N(F12))*(E12-D12+1),0)&gt;=1,"遅れ "&amp;ROUND((MAX(0,MIN(1,($E$3-D12+1)/(E12-D12+1)))-N(F12))*(E12-D12+1),0)&amp;"日",IF(N(F12)&gt;0,"作業中",IF($E$3&lt;D12,"これから","着手待ち"))))))</f>
      </c>
      <c r="H12" s="6">
        <f>IF(OR($D12="",$E12="",$B$3=""),"",IF(AND($D12&lt;=DATE(YEAR($B$3),MONTH($B$3)+0,10),$E12&gt;=DATE(YEAR($B$3),MONTH($B$3)+0,1)),IF($D12=$E12,"◆",IF(N($F12)&gt;=1,"●","■")),""))</f>
      </c>
      <c r="I12" s="6">
        <f>IF(OR($D12="",$E12="",$B$3=""),"",IF(AND($D12&lt;=DATE(YEAR($B$3),MONTH($B$3)+0,20),$E12&gt;=DATE(YEAR($B$3),MONTH($B$3)+0,11)),IF($D12=$E12,"◆",IF(N($F12)&gt;=1,"●","■")),""))</f>
      </c>
      <c r="J12" s="6">
        <f>IF(OR($D12="",$E12="",$B$3=""),"",IF(AND($D12&lt;=EOMONTH(DATE(YEAR($B$3),MONTH($B$3)+0,1),0),$E12&gt;=DATE(YEAR($B$3),MONTH($B$3)+0,21)),IF($D12=$E12,"◆",IF(N($F12)&gt;=1,"●","■")),""))</f>
      </c>
      <c r="K12" s="6">
        <f>IF(OR($D12="",$E12="",$B$3=""),"",IF(AND($D12&lt;=DATE(YEAR($B$3),MONTH($B$3)+1,10),$E12&gt;=DATE(YEAR($B$3),MONTH($B$3)+1,1)),IF($D12=$E12,"◆",IF(N($F12)&gt;=1,"●","■")),""))</f>
      </c>
      <c r="L12" s="6">
        <f>IF(OR($D12="",$E12="",$B$3=""),"",IF(AND($D12&lt;=DATE(YEAR($B$3),MONTH($B$3)+1,20),$E12&gt;=DATE(YEAR($B$3),MONTH($B$3)+1,11)),IF($D12=$E12,"◆",IF(N($F12)&gt;=1,"●","■")),""))</f>
      </c>
      <c r="M12" s="6">
        <f>IF(OR($D12="",$E12="",$B$3=""),"",IF(AND($D12&lt;=EOMONTH(DATE(YEAR($B$3),MONTH($B$3)+1,1),0),$E12&gt;=DATE(YEAR($B$3),MONTH($B$3)+1,21)),IF($D12=$E12,"◆",IF(N($F12)&gt;=1,"●","■")),""))</f>
      </c>
      <c r="N12" s="6">
        <f>IF(OR($D12="",$E12="",$B$3=""),"",IF(AND($D12&lt;=DATE(YEAR($B$3),MONTH($B$3)+2,10),$E12&gt;=DATE(YEAR($B$3),MONTH($B$3)+2,1)),IF($D12=$E12,"◆",IF(N($F12)&gt;=1,"●","■")),""))</f>
      </c>
      <c r="O12" s="6">
        <f>IF(OR($D12="",$E12="",$B$3=""),"",IF(AND($D12&lt;=DATE(YEAR($B$3),MONTH($B$3)+2,20),$E12&gt;=DATE(YEAR($B$3),MONTH($B$3)+2,11)),IF($D12=$E12,"◆",IF(N($F12)&gt;=1,"●","■")),""))</f>
      </c>
      <c r="P12" s="6">
        <f>IF(OR($D12="",$E12="",$B$3=""),"",IF(AND($D12&lt;=EOMONTH(DATE(YEAR($B$3),MONTH($B$3)+2,1),0),$E12&gt;=DATE(YEAR($B$3),MONTH($B$3)+2,21)),IF($D12=$E12,"◆",IF(N($F12)&gt;=1,"●","■")),""))</f>
      </c>
      <c r="Q12" s="6">
        <f>IF(OR($D12="",$E12="",$B$3=""),"",IF(AND($D12&lt;=DATE(YEAR($B$3),MONTH($B$3)+3,10),$E12&gt;=DATE(YEAR($B$3),MONTH($B$3)+3,1)),IF($D12=$E12,"◆",IF(N($F12)&gt;=1,"●","■")),""))</f>
      </c>
      <c r="R12" s="6">
        <f>IF(OR($D12="",$E12="",$B$3=""),"",IF(AND($D12&lt;=DATE(YEAR($B$3),MONTH($B$3)+3,20),$E12&gt;=DATE(YEAR($B$3),MONTH($B$3)+3,11)),IF($D12=$E12,"◆",IF(N($F12)&gt;=1,"●","■")),""))</f>
      </c>
      <c r="S12" s="6">
        <f>IF(OR($D12="",$E12="",$B$3=""),"",IF(AND($D12&lt;=EOMONTH(DATE(YEAR($B$3),MONTH($B$3)+3,1),0),$E12&gt;=DATE(YEAR($B$3),MONTH($B$3)+3,21)),IF($D12=$E12,"◆",IF(N($F12)&gt;=1,"●","■")),""))</f>
      </c>
    </row>
    <row r="13" ht="20" customHeight="1" spans="1:19" x14ac:dyDescent="0.25">
      <c r="A13" s="6">
        <v>6</v>
      </c>
      <c r="B13" s="3" t="s">
        <v>28</v>
      </c>
      <c r="C13" s="3" t="s">
        <v>29</v>
      </c>
      <c r="D13" s="8">
        <v>46357</v>
      </c>
      <c r="E13" s="8">
        <v>46364</v>
      </c>
      <c r="F13" s="7">
        <v>1</v>
      </c>
      <c r="G13" s="6" t="str">
        <f>IF(OR(D13="",E13=""),"",IF(N(F13)&gt;=1,"完了",IF($E$3="","",IF(ROUND((MAX(0,MIN(1,($E$3-D13+1)/(E13-D13+1)))-N(F13))*(E13-D13+1),0)&gt;=1,"遅れ "&amp;ROUND((MAX(0,MIN(1,($E$3-D13+1)/(E13-D13+1)))-N(F13))*(E13-D13+1),0)&amp;"日",IF(N(F13)&gt;0,"作業中",IF($E$3&lt;D13,"これから","着手待ち"))))))</f>
        <v>完了</v>
      </c>
      <c r="H13" s="6">
        <f>IF(OR($D13="",$E13="",$B$3=""),"",IF(AND($D13&lt;=DATE(YEAR($B$3),MONTH($B$3)+0,10),$E13&gt;=DATE(YEAR($B$3),MONTH($B$3)+0,1)),IF($D13=$E13,"◆",IF(N($F13)&gt;=1,"●","■")),""))</f>
      </c>
      <c r="I13" s="6">
        <f>IF(OR($D13="",$E13="",$B$3=""),"",IF(AND($D13&lt;=DATE(YEAR($B$3),MONTH($B$3)+0,20),$E13&gt;=DATE(YEAR($B$3),MONTH($B$3)+0,11)),IF($D13=$E13,"◆",IF(N($F13)&gt;=1,"●","■")),""))</f>
      </c>
      <c r="J13" s="6">
        <f>IF(OR($D13="",$E13="",$B$3=""),"",IF(AND($D13&lt;=EOMONTH(DATE(YEAR($B$3),MONTH($B$3)+0,1),0),$E13&gt;=DATE(YEAR($B$3),MONTH($B$3)+0,21)),IF($D13=$E13,"◆",IF(N($F13)&gt;=1,"●","■")),""))</f>
      </c>
      <c r="K13" s="6" t="str">
        <f>IF(OR($D13="",$E13="",$B$3=""),"",IF(AND($D13&lt;=DATE(YEAR($B$3),MONTH($B$3)+1,10),$E13&gt;=DATE(YEAR($B$3),MONTH($B$3)+1,1)),IF($D13=$E13,"◆",IF(N($F13)&gt;=1,"●","■")),""))</f>
        <v>●</v>
      </c>
      <c r="L13" s="6">
        <f>IF(OR($D13="",$E13="",$B$3=""),"",IF(AND($D13&lt;=DATE(YEAR($B$3),MONTH($B$3)+1,20),$E13&gt;=DATE(YEAR($B$3),MONTH($B$3)+1,11)),IF($D13=$E13,"◆",IF(N($F13)&gt;=1,"●","■")),""))</f>
      </c>
      <c r="M13" s="6">
        <f>IF(OR($D13="",$E13="",$B$3=""),"",IF(AND($D13&lt;=EOMONTH(DATE(YEAR($B$3),MONTH($B$3)+1,1),0),$E13&gt;=DATE(YEAR($B$3),MONTH($B$3)+1,21)),IF($D13=$E13,"◆",IF(N($F13)&gt;=1,"●","■")),""))</f>
      </c>
      <c r="N13" s="6">
        <f>IF(OR($D13="",$E13="",$B$3=""),"",IF(AND($D13&lt;=DATE(YEAR($B$3),MONTH($B$3)+2,10),$E13&gt;=DATE(YEAR($B$3),MONTH($B$3)+2,1)),IF($D13=$E13,"◆",IF(N($F13)&gt;=1,"●","■")),""))</f>
      </c>
      <c r="O13" s="6">
        <f>IF(OR($D13="",$E13="",$B$3=""),"",IF(AND($D13&lt;=DATE(YEAR($B$3),MONTH($B$3)+2,20),$E13&gt;=DATE(YEAR($B$3),MONTH($B$3)+2,11)),IF($D13=$E13,"◆",IF(N($F13)&gt;=1,"●","■")),""))</f>
      </c>
      <c r="P13" s="6">
        <f>IF(OR($D13="",$E13="",$B$3=""),"",IF(AND($D13&lt;=EOMONTH(DATE(YEAR($B$3),MONTH($B$3)+2,1),0),$E13&gt;=DATE(YEAR($B$3),MONTH($B$3)+2,21)),IF($D13=$E13,"◆",IF(N($F13)&gt;=1,"●","■")),""))</f>
      </c>
      <c r="Q13" s="6">
        <f>IF(OR($D13="",$E13="",$B$3=""),"",IF(AND($D13&lt;=DATE(YEAR($B$3),MONTH($B$3)+3,10),$E13&gt;=DATE(YEAR($B$3),MONTH($B$3)+3,1)),IF($D13=$E13,"◆",IF(N($F13)&gt;=1,"●","■")),""))</f>
      </c>
      <c r="R13" s="6">
        <f>IF(OR($D13="",$E13="",$B$3=""),"",IF(AND($D13&lt;=DATE(YEAR($B$3),MONTH($B$3)+3,20),$E13&gt;=DATE(YEAR($B$3),MONTH($B$3)+3,11)),IF($D13=$E13,"◆",IF(N($F13)&gt;=1,"●","■")),""))</f>
      </c>
      <c r="S13" s="6">
        <f>IF(OR($D13="",$E13="",$B$3=""),"",IF(AND($D13&lt;=EOMONTH(DATE(YEAR($B$3),MONTH($B$3)+3,1),0),$E13&gt;=DATE(YEAR($B$3),MONTH($B$3)+3,21)),IF($D13=$E13,"◆",IF(N($F13)&gt;=1,"●","■")),""))</f>
      </c>
    </row>
    <row r="14" ht="20" customHeight="1" spans="1:19" x14ac:dyDescent="0.25">
      <c r="A14" s="6">
        <v>7</v>
      </c>
      <c r="B14" s="3" t="s">
        <v>30</v>
      </c>
      <c r="C14" s="3" t="s">
        <v>31</v>
      </c>
      <c r="D14" s="8">
        <v>46365</v>
      </c>
      <c r="E14" s="8">
        <v>46374</v>
      </c>
      <c r="F14" s="7">
        <v>0</v>
      </c>
      <c r="G14" s="6" t="str">
        <f>IF(OR(D14="",E14=""),"",IF(N(F14)&gt;=1,"完了",IF($E$3="","",IF(ROUND((MAX(0,MIN(1,($E$3-D14+1)/(E14-D14+1)))-N(F14))*(E14-D14+1),0)&gt;=1,"遅れ "&amp;ROUND((MAX(0,MIN(1,($E$3-D14+1)/(E14-D14+1)))-N(F14))*(E14-D14+1),0)&amp;"日",IF(N(F14)&gt;0,"作業中",IF($E$3&lt;D14,"これから","着手待ち"))))))</f>
        <v>遅れ 2日</v>
      </c>
      <c r="H14" s="6">
        <f>IF(OR($D14="",$E14="",$B$3=""),"",IF(AND($D14&lt;=DATE(YEAR($B$3),MONTH($B$3)+0,10),$E14&gt;=DATE(YEAR($B$3),MONTH($B$3)+0,1)),IF($D14=$E14,"◆",IF(N($F14)&gt;=1,"●","■")),""))</f>
      </c>
      <c r="I14" s="6">
        <f>IF(OR($D14="",$E14="",$B$3=""),"",IF(AND($D14&lt;=DATE(YEAR($B$3),MONTH($B$3)+0,20),$E14&gt;=DATE(YEAR($B$3),MONTH($B$3)+0,11)),IF($D14=$E14,"◆",IF(N($F14)&gt;=1,"●","■")),""))</f>
      </c>
      <c r="J14" s="6">
        <f>IF(OR($D14="",$E14="",$B$3=""),"",IF(AND($D14&lt;=EOMONTH(DATE(YEAR($B$3),MONTH($B$3)+0,1),0),$E14&gt;=DATE(YEAR($B$3),MONTH($B$3)+0,21)),IF($D14=$E14,"◆",IF(N($F14)&gt;=1,"●","■")),""))</f>
      </c>
      <c r="K14" s="6" t="str">
        <f>IF(OR($D14="",$E14="",$B$3=""),"",IF(AND($D14&lt;=DATE(YEAR($B$3),MONTH($B$3)+1,10),$E14&gt;=DATE(YEAR($B$3),MONTH($B$3)+1,1)),IF($D14=$E14,"◆",IF(N($F14)&gt;=1,"●","■")),""))</f>
        <v>■</v>
      </c>
      <c r="L14" s="6" t="str">
        <f>IF(OR($D14="",$E14="",$B$3=""),"",IF(AND($D14&lt;=DATE(YEAR($B$3),MONTH($B$3)+1,20),$E14&gt;=DATE(YEAR($B$3),MONTH($B$3)+1,11)),IF($D14=$E14,"◆",IF(N($F14)&gt;=1,"●","■")),""))</f>
        <v>■</v>
      </c>
      <c r="M14" s="6">
        <f>IF(OR($D14="",$E14="",$B$3=""),"",IF(AND($D14&lt;=EOMONTH(DATE(YEAR($B$3),MONTH($B$3)+1,1),0),$E14&gt;=DATE(YEAR($B$3),MONTH($B$3)+1,21)),IF($D14=$E14,"◆",IF(N($F14)&gt;=1,"●","■")),""))</f>
      </c>
      <c r="N14" s="6">
        <f>IF(OR($D14="",$E14="",$B$3=""),"",IF(AND($D14&lt;=DATE(YEAR($B$3),MONTH($B$3)+2,10),$E14&gt;=DATE(YEAR($B$3),MONTH($B$3)+2,1)),IF($D14=$E14,"◆",IF(N($F14)&gt;=1,"●","■")),""))</f>
      </c>
      <c r="O14" s="6">
        <f>IF(OR($D14="",$E14="",$B$3=""),"",IF(AND($D14&lt;=DATE(YEAR($B$3),MONTH($B$3)+2,20),$E14&gt;=DATE(YEAR($B$3),MONTH($B$3)+2,11)),IF($D14=$E14,"◆",IF(N($F14)&gt;=1,"●","■")),""))</f>
      </c>
      <c r="P14" s="6">
        <f>IF(OR($D14="",$E14="",$B$3=""),"",IF(AND($D14&lt;=EOMONTH(DATE(YEAR($B$3),MONTH($B$3)+2,1),0),$E14&gt;=DATE(YEAR($B$3),MONTH($B$3)+2,21)),IF($D14=$E14,"◆",IF(N($F14)&gt;=1,"●","■")),""))</f>
      </c>
      <c r="Q14" s="6">
        <f>IF(OR($D14="",$E14="",$B$3=""),"",IF(AND($D14&lt;=DATE(YEAR($B$3),MONTH($B$3)+3,10),$E14&gt;=DATE(YEAR($B$3),MONTH($B$3)+3,1)),IF($D14=$E14,"◆",IF(N($F14)&gt;=1,"●","■")),""))</f>
      </c>
      <c r="R14" s="6">
        <f>IF(OR($D14="",$E14="",$B$3=""),"",IF(AND($D14&lt;=DATE(YEAR($B$3),MONTH($B$3)+3,20),$E14&gt;=DATE(YEAR($B$3),MONTH($B$3)+3,11)),IF($D14=$E14,"◆",IF(N($F14)&gt;=1,"●","■")),""))</f>
      </c>
      <c r="S14" s="6">
        <f>IF(OR($D14="",$E14="",$B$3=""),"",IF(AND($D14&lt;=EOMONTH(DATE(YEAR($B$3),MONTH($B$3)+3,1),0),$E14&gt;=DATE(YEAR($B$3),MONTH($B$3)+3,21)),IF($D14=$E14,"◆",IF(N($F14)&gt;=1,"●","■")),""))</f>
      </c>
    </row>
    <row r="15" ht="20" customHeight="1" spans="1:19" x14ac:dyDescent="0.25">
      <c r="A15" s="6">
        <v>8</v>
      </c>
      <c r="B15" s="3" t="s">
        <v>32</v>
      </c>
      <c r="C15" s="3" t="s">
        <v>29</v>
      </c>
      <c r="D15" s="8">
        <v>46370</v>
      </c>
      <c r="E15" s="8">
        <v>46409</v>
      </c>
      <c r="F15" s="7"/>
      <c r="G15" s="6" t="str">
        <f>IF(OR(D15="",E15=""),"",IF(N(F15)&gt;=1,"完了",IF($E$3="","",IF(ROUND((MAX(0,MIN(1,($E$3-D15+1)/(E15-D15+1)))-N(F15))*(E15-D15+1),0)&gt;=1,"遅れ "&amp;ROUND((MAX(0,MIN(1,($E$3-D15+1)/(E15-D15+1)))-N(F15))*(E15-D15+1),0)&amp;"日",IF(N(F15)&gt;0,"作業中",IF($E$3&lt;D15,"これから","着手待ち"))))))</f>
        <v>これから</v>
      </c>
      <c r="H15" s="6">
        <f>IF(OR($D15="",$E15="",$B$3=""),"",IF(AND($D15&lt;=DATE(YEAR($B$3),MONTH($B$3)+0,10),$E15&gt;=DATE(YEAR($B$3),MONTH($B$3)+0,1)),IF($D15=$E15,"◆",IF(N($F15)&gt;=1,"●","■")),""))</f>
      </c>
      <c r="I15" s="6">
        <f>IF(OR($D15="",$E15="",$B$3=""),"",IF(AND($D15&lt;=DATE(YEAR($B$3),MONTH($B$3)+0,20),$E15&gt;=DATE(YEAR($B$3),MONTH($B$3)+0,11)),IF($D15=$E15,"◆",IF(N($F15)&gt;=1,"●","■")),""))</f>
      </c>
      <c r="J15" s="6">
        <f>IF(OR($D15="",$E15="",$B$3=""),"",IF(AND($D15&lt;=EOMONTH(DATE(YEAR($B$3),MONTH($B$3)+0,1),0),$E15&gt;=DATE(YEAR($B$3),MONTH($B$3)+0,21)),IF($D15=$E15,"◆",IF(N($F15)&gt;=1,"●","■")),""))</f>
      </c>
      <c r="K15" s="6">
        <f>IF(OR($D15="",$E15="",$B$3=""),"",IF(AND($D15&lt;=DATE(YEAR($B$3),MONTH($B$3)+1,10),$E15&gt;=DATE(YEAR($B$3),MONTH($B$3)+1,1)),IF($D15=$E15,"◆",IF(N($F15)&gt;=1,"●","■")),""))</f>
      </c>
      <c r="L15" s="6" t="str">
        <f>IF(OR($D15="",$E15="",$B$3=""),"",IF(AND($D15&lt;=DATE(YEAR($B$3),MONTH($B$3)+1,20),$E15&gt;=DATE(YEAR($B$3),MONTH($B$3)+1,11)),IF($D15=$E15,"◆",IF(N($F15)&gt;=1,"●","■")),""))</f>
        <v>■</v>
      </c>
      <c r="M15" s="6" t="str">
        <f>IF(OR($D15="",$E15="",$B$3=""),"",IF(AND($D15&lt;=EOMONTH(DATE(YEAR($B$3),MONTH($B$3)+1,1),0),$E15&gt;=DATE(YEAR($B$3),MONTH($B$3)+1,21)),IF($D15=$E15,"◆",IF(N($F15)&gt;=1,"●","■")),""))</f>
        <v>■</v>
      </c>
      <c r="N15" s="6" t="str">
        <f>IF(OR($D15="",$E15="",$B$3=""),"",IF(AND($D15&lt;=DATE(YEAR($B$3),MONTH($B$3)+2,10),$E15&gt;=DATE(YEAR($B$3),MONTH($B$3)+2,1)),IF($D15=$E15,"◆",IF(N($F15)&gt;=1,"●","■")),""))</f>
        <v>■</v>
      </c>
      <c r="O15" s="6" t="str">
        <f>IF(OR($D15="",$E15="",$B$3=""),"",IF(AND($D15&lt;=DATE(YEAR($B$3),MONTH($B$3)+2,20),$E15&gt;=DATE(YEAR($B$3),MONTH($B$3)+2,11)),IF($D15=$E15,"◆",IF(N($F15)&gt;=1,"●","■")),""))</f>
        <v>■</v>
      </c>
      <c r="P15" s="6" t="str">
        <f>IF(OR($D15="",$E15="",$B$3=""),"",IF(AND($D15&lt;=EOMONTH(DATE(YEAR($B$3),MONTH($B$3)+2,1),0),$E15&gt;=DATE(YEAR($B$3),MONTH($B$3)+2,21)),IF($D15=$E15,"◆",IF(N($F15)&gt;=1,"●","■")),""))</f>
        <v>■</v>
      </c>
      <c r="Q15" s="6">
        <f>IF(OR($D15="",$E15="",$B$3=""),"",IF(AND($D15&lt;=DATE(YEAR($B$3),MONTH($B$3)+3,10),$E15&gt;=DATE(YEAR($B$3),MONTH($B$3)+3,1)),IF($D15=$E15,"◆",IF(N($F15)&gt;=1,"●","■")),""))</f>
      </c>
      <c r="R15" s="6">
        <f>IF(OR($D15="",$E15="",$B$3=""),"",IF(AND($D15&lt;=DATE(YEAR($B$3),MONTH($B$3)+3,20),$E15&gt;=DATE(YEAR($B$3),MONTH($B$3)+3,11)),IF($D15=$E15,"◆",IF(N($F15)&gt;=1,"●","■")),""))</f>
      </c>
      <c r="S15" s="6">
        <f>IF(OR($D15="",$E15="",$B$3=""),"",IF(AND($D15&lt;=EOMONTH(DATE(YEAR($B$3),MONTH($B$3)+3,1),0),$E15&gt;=DATE(YEAR($B$3),MONTH($B$3)+3,21)),IF($D15=$E15,"◆",IF(N($F15)&gt;=1,"●","■")),""))</f>
      </c>
    </row>
    <row r="16" ht="20" customHeight="1" spans="1:19" x14ac:dyDescent="0.25">
      <c r="A16" s="6">
        <v>9</v>
      </c>
      <c r="B16" s="2" t="s">
        <v>33</v>
      </c>
      <c r="C16" s="3"/>
      <c r="D16" s="3"/>
      <c r="E16" s="3"/>
      <c r="F16" s="7"/>
      <c r="G16" s="6">
        <f>IF(OR(D16="",E16=""),"",IF(N(F16)&gt;=1,"完了",IF($E$3="","",IF(ROUND((MAX(0,MIN(1,($E$3-D16+1)/(E16-D16+1)))-N(F16))*(E16-D16+1),0)&gt;=1,"遅れ "&amp;ROUND((MAX(0,MIN(1,($E$3-D16+1)/(E16-D16+1)))-N(F16))*(E16-D16+1),0)&amp;"日",IF(N(F16)&gt;0,"作業中",IF($E$3&lt;D16,"これから","着手待ち"))))))</f>
      </c>
      <c r="H16" s="6">
        <f>IF(OR($D16="",$E16="",$B$3=""),"",IF(AND($D16&lt;=DATE(YEAR($B$3),MONTH($B$3)+0,10),$E16&gt;=DATE(YEAR($B$3),MONTH($B$3)+0,1)),IF($D16=$E16,"◆",IF(N($F16)&gt;=1,"●","■")),""))</f>
      </c>
      <c r="I16" s="6">
        <f>IF(OR($D16="",$E16="",$B$3=""),"",IF(AND($D16&lt;=DATE(YEAR($B$3),MONTH($B$3)+0,20),$E16&gt;=DATE(YEAR($B$3),MONTH($B$3)+0,11)),IF($D16=$E16,"◆",IF(N($F16)&gt;=1,"●","■")),""))</f>
      </c>
      <c r="J16" s="6">
        <f>IF(OR($D16="",$E16="",$B$3=""),"",IF(AND($D16&lt;=EOMONTH(DATE(YEAR($B$3),MONTH($B$3)+0,1),0),$E16&gt;=DATE(YEAR($B$3),MONTH($B$3)+0,21)),IF($D16=$E16,"◆",IF(N($F16)&gt;=1,"●","■")),""))</f>
      </c>
      <c r="K16" s="6">
        <f>IF(OR($D16="",$E16="",$B$3=""),"",IF(AND($D16&lt;=DATE(YEAR($B$3),MONTH($B$3)+1,10),$E16&gt;=DATE(YEAR($B$3),MONTH($B$3)+1,1)),IF($D16=$E16,"◆",IF(N($F16)&gt;=1,"●","■")),""))</f>
      </c>
      <c r="L16" s="6">
        <f>IF(OR($D16="",$E16="",$B$3=""),"",IF(AND($D16&lt;=DATE(YEAR($B$3),MONTH($B$3)+1,20),$E16&gt;=DATE(YEAR($B$3),MONTH($B$3)+1,11)),IF($D16=$E16,"◆",IF(N($F16)&gt;=1,"●","■")),""))</f>
      </c>
      <c r="M16" s="6">
        <f>IF(OR($D16="",$E16="",$B$3=""),"",IF(AND($D16&lt;=EOMONTH(DATE(YEAR($B$3),MONTH($B$3)+1,1),0),$E16&gt;=DATE(YEAR($B$3),MONTH($B$3)+1,21)),IF($D16=$E16,"◆",IF(N($F16)&gt;=1,"●","■")),""))</f>
      </c>
      <c r="N16" s="6">
        <f>IF(OR($D16="",$E16="",$B$3=""),"",IF(AND($D16&lt;=DATE(YEAR($B$3),MONTH($B$3)+2,10),$E16&gt;=DATE(YEAR($B$3),MONTH($B$3)+2,1)),IF($D16=$E16,"◆",IF(N($F16)&gt;=1,"●","■")),""))</f>
      </c>
      <c r="O16" s="6">
        <f>IF(OR($D16="",$E16="",$B$3=""),"",IF(AND($D16&lt;=DATE(YEAR($B$3),MONTH($B$3)+2,20),$E16&gt;=DATE(YEAR($B$3),MONTH($B$3)+2,11)),IF($D16=$E16,"◆",IF(N($F16)&gt;=1,"●","■")),""))</f>
      </c>
      <c r="P16" s="6">
        <f>IF(OR($D16="",$E16="",$B$3=""),"",IF(AND($D16&lt;=EOMONTH(DATE(YEAR($B$3),MONTH($B$3)+2,1),0),$E16&gt;=DATE(YEAR($B$3),MONTH($B$3)+2,21)),IF($D16=$E16,"◆",IF(N($F16)&gt;=1,"●","■")),""))</f>
      </c>
      <c r="Q16" s="6">
        <f>IF(OR($D16="",$E16="",$B$3=""),"",IF(AND($D16&lt;=DATE(YEAR($B$3),MONTH($B$3)+3,10),$E16&gt;=DATE(YEAR($B$3),MONTH($B$3)+3,1)),IF($D16=$E16,"◆",IF(N($F16)&gt;=1,"●","■")),""))</f>
      </c>
      <c r="R16" s="6">
        <f>IF(OR($D16="",$E16="",$B$3=""),"",IF(AND($D16&lt;=DATE(YEAR($B$3),MONTH($B$3)+3,20),$E16&gt;=DATE(YEAR($B$3),MONTH($B$3)+3,11)),IF($D16=$E16,"◆",IF(N($F16)&gt;=1,"●","■")),""))</f>
      </c>
      <c r="S16" s="6">
        <f>IF(OR($D16="",$E16="",$B$3=""),"",IF(AND($D16&lt;=EOMONTH(DATE(YEAR($B$3),MONTH($B$3)+3,1),0),$E16&gt;=DATE(YEAR($B$3),MONTH($B$3)+3,21)),IF($D16=$E16,"◆",IF(N($F16)&gt;=1,"●","■")),""))</f>
      </c>
    </row>
    <row r="17" ht="20" customHeight="1" spans="1:19" x14ac:dyDescent="0.25">
      <c r="A17" s="6">
        <v>10</v>
      </c>
      <c r="B17" s="3" t="s">
        <v>34</v>
      </c>
      <c r="C17" s="3" t="s">
        <v>35</v>
      </c>
      <c r="D17" s="8">
        <v>46367</v>
      </c>
      <c r="E17" s="8">
        <v>46402</v>
      </c>
      <c r="F17" s="7"/>
      <c r="G17" s="6" t="str">
        <f>IF(OR(D17="",E17=""),"",IF(N(F17)&gt;=1,"完了",IF($E$3="","",IF(ROUND((MAX(0,MIN(1,($E$3-D17+1)/(E17-D17+1)))-N(F17))*(E17-D17+1),0)&gt;=1,"遅れ "&amp;ROUND((MAX(0,MIN(1,($E$3-D17+1)/(E17-D17+1)))-N(F17))*(E17-D17+1),0)&amp;"日",IF(N(F17)&gt;0,"作業中",IF($E$3&lt;D17,"これから","着手待ち"))))))</f>
        <v>これから</v>
      </c>
      <c r="H17" s="6">
        <f>IF(OR($D17="",$E17="",$B$3=""),"",IF(AND($D17&lt;=DATE(YEAR($B$3),MONTH($B$3)+0,10),$E17&gt;=DATE(YEAR($B$3),MONTH($B$3)+0,1)),IF($D17=$E17,"◆",IF(N($F17)&gt;=1,"●","■")),""))</f>
      </c>
      <c r="I17" s="6">
        <f>IF(OR($D17="",$E17="",$B$3=""),"",IF(AND($D17&lt;=DATE(YEAR($B$3),MONTH($B$3)+0,20),$E17&gt;=DATE(YEAR($B$3),MONTH($B$3)+0,11)),IF($D17=$E17,"◆",IF(N($F17)&gt;=1,"●","■")),""))</f>
      </c>
      <c r="J17" s="6">
        <f>IF(OR($D17="",$E17="",$B$3=""),"",IF(AND($D17&lt;=EOMONTH(DATE(YEAR($B$3),MONTH($B$3)+0,1),0),$E17&gt;=DATE(YEAR($B$3),MONTH($B$3)+0,21)),IF($D17=$E17,"◆",IF(N($F17)&gt;=1,"●","■")),""))</f>
      </c>
      <c r="K17" s="6">
        <f>IF(OR($D17="",$E17="",$B$3=""),"",IF(AND($D17&lt;=DATE(YEAR($B$3),MONTH($B$3)+1,10),$E17&gt;=DATE(YEAR($B$3),MONTH($B$3)+1,1)),IF($D17=$E17,"◆",IF(N($F17)&gt;=1,"●","■")),""))</f>
      </c>
      <c r="L17" s="6" t="str">
        <f>IF(OR($D17="",$E17="",$B$3=""),"",IF(AND($D17&lt;=DATE(YEAR($B$3),MONTH($B$3)+1,20),$E17&gt;=DATE(YEAR($B$3),MONTH($B$3)+1,11)),IF($D17=$E17,"◆",IF(N($F17)&gt;=1,"●","■")),""))</f>
        <v>■</v>
      </c>
      <c r="M17" s="6" t="str">
        <f>IF(OR($D17="",$E17="",$B$3=""),"",IF(AND($D17&lt;=EOMONTH(DATE(YEAR($B$3),MONTH($B$3)+1,1),0),$E17&gt;=DATE(YEAR($B$3),MONTH($B$3)+1,21)),IF($D17=$E17,"◆",IF(N($F17)&gt;=1,"●","■")),""))</f>
        <v>■</v>
      </c>
      <c r="N17" s="6" t="str">
        <f>IF(OR($D17="",$E17="",$B$3=""),"",IF(AND($D17&lt;=DATE(YEAR($B$3),MONTH($B$3)+2,10),$E17&gt;=DATE(YEAR($B$3),MONTH($B$3)+2,1)),IF($D17=$E17,"◆",IF(N($F17)&gt;=1,"●","■")),""))</f>
        <v>■</v>
      </c>
      <c r="O17" s="6" t="str">
        <f>IF(OR($D17="",$E17="",$B$3=""),"",IF(AND($D17&lt;=DATE(YEAR($B$3),MONTH($B$3)+2,20),$E17&gt;=DATE(YEAR($B$3),MONTH($B$3)+2,11)),IF($D17=$E17,"◆",IF(N($F17)&gt;=1,"●","■")),""))</f>
        <v>■</v>
      </c>
      <c r="P17" s="6">
        <f>IF(OR($D17="",$E17="",$B$3=""),"",IF(AND($D17&lt;=EOMONTH(DATE(YEAR($B$3),MONTH($B$3)+2,1),0),$E17&gt;=DATE(YEAR($B$3),MONTH($B$3)+2,21)),IF($D17=$E17,"◆",IF(N($F17)&gt;=1,"●","■")),""))</f>
      </c>
      <c r="Q17" s="6">
        <f>IF(OR($D17="",$E17="",$B$3=""),"",IF(AND($D17&lt;=DATE(YEAR($B$3),MONTH($B$3)+3,10),$E17&gt;=DATE(YEAR($B$3),MONTH($B$3)+3,1)),IF($D17=$E17,"◆",IF(N($F17)&gt;=1,"●","■")),""))</f>
      </c>
      <c r="R17" s="6">
        <f>IF(OR($D17="",$E17="",$B$3=""),"",IF(AND($D17&lt;=DATE(YEAR($B$3),MONTH($B$3)+3,20),$E17&gt;=DATE(YEAR($B$3),MONTH($B$3)+3,11)),IF($D17=$E17,"◆",IF(N($F17)&gt;=1,"●","■")),""))</f>
      </c>
      <c r="S17" s="6">
        <f>IF(OR($D17="",$E17="",$B$3=""),"",IF(AND($D17&lt;=EOMONTH(DATE(YEAR($B$3),MONTH($B$3)+3,1),0),$E17&gt;=DATE(YEAR($B$3),MONTH($B$3)+3,21)),IF($D17=$E17,"◆",IF(N($F17)&gt;=1,"●","■")),""))</f>
      </c>
    </row>
    <row r="18" ht="20" customHeight="1" spans="1:19" x14ac:dyDescent="0.25">
      <c r="A18" s="6">
        <v>11</v>
      </c>
      <c r="B18" s="3" t="s">
        <v>36</v>
      </c>
      <c r="C18" s="3" t="s">
        <v>29</v>
      </c>
      <c r="D18" s="8">
        <v>46393</v>
      </c>
      <c r="E18" s="8">
        <v>46416</v>
      </c>
      <c r="F18" s="7"/>
      <c r="G18" s="6" t="str">
        <f>IF(OR(D18="",E18=""),"",IF(N(F18)&gt;=1,"完了",IF($E$3="","",IF(ROUND((MAX(0,MIN(1,($E$3-D18+1)/(E18-D18+1)))-N(F18))*(E18-D18+1),0)&gt;=1,"遅れ "&amp;ROUND((MAX(0,MIN(1,($E$3-D18+1)/(E18-D18+1)))-N(F18))*(E18-D18+1),0)&amp;"日",IF(N(F18)&gt;0,"作業中",IF($E$3&lt;D18,"これから","着手待ち"))))))</f>
        <v>これから</v>
      </c>
      <c r="H18" s="6">
        <f>IF(OR($D18="",$E18="",$B$3=""),"",IF(AND($D18&lt;=DATE(YEAR($B$3),MONTH($B$3)+0,10),$E18&gt;=DATE(YEAR($B$3),MONTH($B$3)+0,1)),IF($D18=$E18,"◆",IF(N($F18)&gt;=1,"●","■")),""))</f>
      </c>
      <c r="I18" s="6">
        <f>IF(OR($D18="",$E18="",$B$3=""),"",IF(AND($D18&lt;=DATE(YEAR($B$3),MONTH($B$3)+0,20),$E18&gt;=DATE(YEAR($B$3),MONTH($B$3)+0,11)),IF($D18=$E18,"◆",IF(N($F18)&gt;=1,"●","■")),""))</f>
      </c>
      <c r="J18" s="6">
        <f>IF(OR($D18="",$E18="",$B$3=""),"",IF(AND($D18&lt;=EOMONTH(DATE(YEAR($B$3),MONTH($B$3)+0,1),0),$E18&gt;=DATE(YEAR($B$3),MONTH($B$3)+0,21)),IF($D18=$E18,"◆",IF(N($F18)&gt;=1,"●","■")),""))</f>
      </c>
      <c r="K18" s="6">
        <f>IF(OR($D18="",$E18="",$B$3=""),"",IF(AND($D18&lt;=DATE(YEAR($B$3),MONTH($B$3)+1,10),$E18&gt;=DATE(YEAR($B$3),MONTH($B$3)+1,1)),IF($D18=$E18,"◆",IF(N($F18)&gt;=1,"●","■")),""))</f>
      </c>
      <c r="L18" s="6">
        <f>IF(OR($D18="",$E18="",$B$3=""),"",IF(AND($D18&lt;=DATE(YEAR($B$3),MONTH($B$3)+1,20),$E18&gt;=DATE(YEAR($B$3),MONTH($B$3)+1,11)),IF($D18=$E18,"◆",IF(N($F18)&gt;=1,"●","■")),""))</f>
      </c>
      <c r="M18" s="6">
        <f>IF(OR($D18="",$E18="",$B$3=""),"",IF(AND($D18&lt;=EOMONTH(DATE(YEAR($B$3),MONTH($B$3)+1,1),0),$E18&gt;=DATE(YEAR($B$3),MONTH($B$3)+1,21)),IF($D18=$E18,"◆",IF(N($F18)&gt;=1,"●","■")),""))</f>
      </c>
      <c r="N18" s="6" t="str">
        <f>IF(OR($D18="",$E18="",$B$3=""),"",IF(AND($D18&lt;=DATE(YEAR($B$3),MONTH($B$3)+2,10),$E18&gt;=DATE(YEAR($B$3),MONTH($B$3)+2,1)),IF($D18=$E18,"◆",IF(N($F18)&gt;=1,"●","■")),""))</f>
        <v>■</v>
      </c>
      <c r="O18" s="6" t="str">
        <f>IF(OR($D18="",$E18="",$B$3=""),"",IF(AND($D18&lt;=DATE(YEAR($B$3),MONTH($B$3)+2,20),$E18&gt;=DATE(YEAR($B$3),MONTH($B$3)+2,11)),IF($D18=$E18,"◆",IF(N($F18)&gt;=1,"●","■")),""))</f>
        <v>■</v>
      </c>
      <c r="P18" s="6" t="str">
        <f>IF(OR($D18="",$E18="",$B$3=""),"",IF(AND($D18&lt;=EOMONTH(DATE(YEAR($B$3),MONTH($B$3)+2,1),0),$E18&gt;=DATE(YEAR($B$3),MONTH($B$3)+2,21)),IF($D18=$E18,"◆",IF(N($F18)&gt;=1,"●","■")),""))</f>
        <v>■</v>
      </c>
      <c r="Q18" s="6">
        <f>IF(OR($D18="",$E18="",$B$3=""),"",IF(AND($D18&lt;=DATE(YEAR($B$3),MONTH($B$3)+3,10),$E18&gt;=DATE(YEAR($B$3),MONTH($B$3)+3,1)),IF($D18=$E18,"◆",IF(N($F18)&gt;=1,"●","■")),""))</f>
      </c>
      <c r="R18" s="6">
        <f>IF(OR($D18="",$E18="",$B$3=""),"",IF(AND($D18&lt;=DATE(YEAR($B$3),MONTH($B$3)+3,20),$E18&gt;=DATE(YEAR($B$3),MONTH($B$3)+3,11)),IF($D18=$E18,"◆",IF(N($F18)&gt;=1,"●","■")),""))</f>
      </c>
      <c r="S18" s="6">
        <f>IF(OR($D18="",$E18="",$B$3=""),"",IF(AND($D18&lt;=EOMONTH(DATE(YEAR($B$3),MONTH($B$3)+3,1),0),$E18&gt;=DATE(YEAR($B$3),MONTH($B$3)+3,21)),IF($D18=$E18,"◆",IF(N($F18)&gt;=1,"●","■")),""))</f>
      </c>
    </row>
    <row r="19" ht="20" customHeight="1" spans="1:19" x14ac:dyDescent="0.25">
      <c r="A19" s="6">
        <v>12</v>
      </c>
      <c r="B19" s="3" t="s">
        <v>37</v>
      </c>
      <c r="C19" s="3" t="s">
        <v>38</v>
      </c>
      <c r="D19" s="8">
        <v>46419</v>
      </c>
      <c r="E19" s="8">
        <v>46435</v>
      </c>
      <c r="F19" s="7"/>
      <c r="G19" s="6" t="str">
        <f>IF(OR(D19="",E19=""),"",IF(N(F19)&gt;=1,"完了",IF($E$3="","",IF(ROUND((MAX(0,MIN(1,($E$3-D19+1)/(E19-D19+1)))-N(F19))*(E19-D19+1),0)&gt;=1,"遅れ "&amp;ROUND((MAX(0,MIN(1,($E$3-D19+1)/(E19-D19+1)))-N(F19))*(E19-D19+1),0)&amp;"日",IF(N(F19)&gt;0,"作業中",IF($E$3&lt;D19,"これから","着手待ち"))))))</f>
        <v>これから</v>
      </c>
      <c r="H19" s="6">
        <f>IF(OR($D19="",$E19="",$B$3=""),"",IF(AND($D19&lt;=DATE(YEAR($B$3),MONTH($B$3)+0,10),$E19&gt;=DATE(YEAR($B$3),MONTH($B$3)+0,1)),IF($D19=$E19,"◆",IF(N($F19)&gt;=1,"●","■")),""))</f>
      </c>
      <c r="I19" s="6">
        <f>IF(OR($D19="",$E19="",$B$3=""),"",IF(AND($D19&lt;=DATE(YEAR($B$3),MONTH($B$3)+0,20),$E19&gt;=DATE(YEAR($B$3),MONTH($B$3)+0,11)),IF($D19=$E19,"◆",IF(N($F19)&gt;=1,"●","■")),""))</f>
      </c>
      <c r="J19" s="6">
        <f>IF(OR($D19="",$E19="",$B$3=""),"",IF(AND($D19&lt;=EOMONTH(DATE(YEAR($B$3),MONTH($B$3)+0,1),0),$E19&gt;=DATE(YEAR($B$3),MONTH($B$3)+0,21)),IF($D19=$E19,"◆",IF(N($F19)&gt;=1,"●","■")),""))</f>
      </c>
      <c r="K19" s="6">
        <f>IF(OR($D19="",$E19="",$B$3=""),"",IF(AND($D19&lt;=DATE(YEAR($B$3),MONTH($B$3)+1,10),$E19&gt;=DATE(YEAR($B$3),MONTH($B$3)+1,1)),IF($D19=$E19,"◆",IF(N($F19)&gt;=1,"●","■")),""))</f>
      </c>
      <c r="L19" s="6">
        <f>IF(OR($D19="",$E19="",$B$3=""),"",IF(AND($D19&lt;=DATE(YEAR($B$3),MONTH($B$3)+1,20),$E19&gt;=DATE(YEAR($B$3),MONTH($B$3)+1,11)),IF($D19=$E19,"◆",IF(N($F19)&gt;=1,"●","■")),""))</f>
      </c>
      <c r="M19" s="6">
        <f>IF(OR($D19="",$E19="",$B$3=""),"",IF(AND($D19&lt;=EOMONTH(DATE(YEAR($B$3),MONTH($B$3)+1,1),0),$E19&gt;=DATE(YEAR($B$3),MONTH($B$3)+1,21)),IF($D19=$E19,"◆",IF(N($F19)&gt;=1,"●","■")),""))</f>
      </c>
      <c r="N19" s="6">
        <f>IF(OR($D19="",$E19="",$B$3=""),"",IF(AND($D19&lt;=DATE(YEAR($B$3),MONTH($B$3)+2,10),$E19&gt;=DATE(YEAR($B$3),MONTH($B$3)+2,1)),IF($D19=$E19,"◆",IF(N($F19)&gt;=1,"●","■")),""))</f>
      </c>
      <c r="O19" s="6">
        <f>IF(OR($D19="",$E19="",$B$3=""),"",IF(AND($D19&lt;=DATE(YEAR($B$3),MONTH($B$3)+2,20),$E19&gt;=DATE(YEAR($B$3),MONTH($B$3)+2,11)),IF($D19=$E19,"◆",IF(N($F19)&gt;=1,"●","■")),""))</f>
      </c>
      <c r="P19" s="6">
        <f>IF(OR($D19="",$E19="",$B$3=""),"",IF(AND($D19&lt;=EOMONTH(DATE(YEAR($B$3),MONTH($B$3)+2,1),0),$E19&gt;=DATE(YEAR($B$3),MONTH($B$3)+2,21)),IF($D19=$E19,"◆",IF(N($F19)&gt;=1,"●","■")),""))</f>
      </c>
      <c r="Q19" s="6" t="str">
        <f>IF(OR($D19="",$E19="",$B$3=""),"",IF(AND($D19&lt;=DATE(YEAR($B$3),MONTH($B$3)+3,10),$E19&gt;=DATE(YEAR($B$3),MONTH($B$3)+3,1)),IF($D19=$E19,"◆",IF(N($F19)&gt;=1,"●","■")),""))</f>
        <v>■</v>
      </c>
      <c r="R19" s="6" t="str">
        <f>IF(OR($D19="",$E19="",$B$3=""),"",IF(AND($D19&lt;=DATE(YEAR($B$3),MONTH($B$3)+3,20),$E19&gt;=DATE(YEAR($B$3),MONTH($B$3)+3,11)),IF($D19=$E19,"◆",IF(N($F19)&gt;=1,"●","■")),""))</f>
        <v>■</v>
      </c>
      <c r="S19" s="6">
        <f>IF(OR($D19="",$E19="",$B$3=""),"",IF(AND($D19&lt;=EOMONTH(DATE(YEAR($B$3),MONTH($B$3)+3,1),0),$E19&gt;=DATE(YEAR($B$3),MONTH($B$3)+3,21)),IF($D19=$E19,"◆",IF(N($F19)&gt;=1,"●","■")),""))</f>
      </c>
    </row>
    <row r="20" ht="20" customHeight="1" spans="1:19" x14ac:dyDescent="0.25">
      <c r="A20" s="6">
        <v>13</v>
      </c>
      <c r="B20" s="2" t="s">
        <v>39</v>
      </c>
      <c r="C20" s="3"/>
      <c r="D20" s="3"/>
      <c r="E20" s="3"/>
      <c r="F20" s="7"/>
      <c r="G20" s="6">
        <f>IF(OR(D20="",E20=""),"",IF(N(F20)&gt;=1,"完了",IF($E$3="","",IF(ROUND((MAX(0,MIN(1,($E$3-D20+1)/(E20-D20+1)))-N(F20))*(E20-D20+1),0)&gt;=1,"遅れ "&amp;ROUND((MAX(0,MIN(1,($E$3-D20+1)/(E20-D20+1)))-N(F20))*(E20-D20+1),0)&amp;"日",IF(N(F20)&gt;0,"作業中",IF($E$3&lt;D20,"これから","着手待ち"))))))</f>
      </c>
      <c r="H20" s="6">
        <f>IF(OR($D20="",$E20="",$B$3=""),"",IF(AND($D20&lt;=DATE(YEAR($B$3),MONTH($B$3)+0,10),$E20&gt;=DATE(YEAR($B$3),MONTH($B$3)+0,1)),IF($D20=$E20,"◆",IF(N($F20)&gt;=1,"●","■")),""))</f>
      </c>
      <c r="I20" s="6">
        <f>IF(OR($D20="",$E20="",$B$3=""),"",IF(AND($D20&lt;=DATE(YEAR($B$3),MONTH($B$3)+0,20),$E20&gt;=DATE(YEAR($B$3),MONTH($B$3)+0,11)),IF($D20=$E20,"◆",IF(N($F20)&gt;=1,"●","■")),""))</f>
      </c>
      <c r="J20" s="6">
        <f>IF(OR($D20="",$E20="",$B$3=""),"",IF(AND($D20&lt;=EOMONTH(DATE(YEAR($B$3),MONTH($B$3)+0,1),0),$E20&gt;=DATE(YEAR($B$3),MONTH($B$3)+0,21)),IF($D20=$E20,"◆",IF(N($F20)&gt;=1,"●","■")),""))</f>
      </c>
      <c r="K20" s="6">
        <f>IF(OR($D20="",$E20="",$B$3=""),"",IF(AND($D20&lt;=DATE(YEAR($B$3),MONTH($B$3)+1,10),$E20&gt;=DATE(YEAR($B$3),MONTH($B$3)+1,1)),IF($D20=$E20,"◆",IF(N($F20)&gt;=1,"●","■")),""))</f>
      </c>
      <c r="L20" s="6">
        <f>IF(OR($D20="",$E20="",$B$3=""),"",IF(AND($D20&lt;=DATE(YEAR($B$3),MONTH($B$3)+1,20),$E20&gt;=DATE(YEAR($B$3),MONTH($B$3)+1,11)),IF($D20=$E20,"◆",IF(N($F20)&gt;=1,"●","■")),""))</f>
      </c>
      <c r="M20" s="6">
        <f>IF(OR($D20="",$E20="",$B$3=""),"",IF(AND($D20&lt;=EOMONTH(DATE(YEAR($B$3),MONTH($B$3)+1,1),0),$E20&gt;=DATE(YEAR($B$3),MONTH($B$3)+1,21)),IF($D20=$E20,"◆",IF(N($F20)&gt;=1,"●","■")),""))</f>
      </c>
      <c r="N20" s="6">
        <f>IF(OR($D20="",$E20="",$B$3=""),"",IF(AND($D20&lt;=DATE(YEAR($B$3),MONTH($B$3)+2,10),$E20&gt;=DATE(YEAR($B$3),MONTH($B$3)+2,1)),IF($D20=$E20,"◆",IF(N($F20)&gt;=1,"●","■")),""))</f>
      </c>
      <c r="O20" s="6">
        <f>IF(OR($D20="",$E20="",$B$3=""),"",IF(AND($D20&lt;=DATE(YEAR($B$3),MONTH($B$3)+2,20),$E20&gt;=DATE(YEAR($B$3),MONTH($B$3)+2,11)),IF($D20=$E20,"◆",IF(N($F20)&gt;=1,"●","■")),""))</f>
      </c>
      <c r="P20" s="6">
        <f>IF(OR($D20="",$E20="",$B$3=""),"",IF(AND($D20&lt;=EOMONTH(DATE(YEAR($B$3),MONTH($B$3)+2,1),0),$E20&gt;=DATE(YEAR($B$3),MONTH($B$3)+2,21)),IF($D20=$E20,"◆",IF(N($F20)&gt;=1,"●","■")),""))</f>
      </c>
      <c r="Q20" s="6">
        <f>IF(OR($D20="",$E20="",$B$3=""),"",IF(AND($D20&lt;=DATE(YEAR($B$3),MONTH($B$3)+3,10),$E20&gt;=DATE(YEAR($B$3),MONTH($B$3)+3,1)),IF($D20=$E20,"◆",IF(N($F20)&gt;=1,"●","■")),""))</f>
      </c>
      <c r="R20" s="6">
        <f>IF(OR($D20="",$E20="",$B$3=""),"",IF(AND($D20&lt;=DATE(YEAR($B$3),MONTH($B$3)+3,20),$E20&gt;=DATE(YEAR($B$3),MONTH($B$3)+3,11)),IF($D20=$E20,"◆",IF(N($F20)&gt;=1,"●","■")),""))</f>
      </c>
      <c r="S20" s="6">
        <f>IF(OR($D20="",$E20="",$B$3=""),"",IF(AND($D20&lt;=EOMONTH(DATE(YEAR($B$3),MONTH($B$3)+3,1),0),$E20&gt;=DATE(YEAR($B$3),MONTH($B$3)+3,21)),IF($D20=$E20,"◆",IF(N($F20)&gt;=1,"●","■")),""))</f>
      </c>
    </row>
    <row r="21" ht="20" customHeight="1" spans="1:19" x14ac:dyDescent="0.25">
      <c r="A21" s="6">
        <v>14</v>
      </c>
      <c r="B21" s="3" t="s">
        <v>40</v>
      </c>
      <c r="C21" s="3" t="s">
        <v>22</v>
      </c>
      <c r="D21" s="8">
        <v>46436</v>
      </c>
      <c r="E21" s="8">
        <v>46441</v>
      </c>
      <c r="F21" s="7"/>
      <c r="G21" s="6" t="str">
        <f>IF(OR(D21="",E21=""),"",IF(N(F21)&gt;=1,"完了",IF($E$3="","",IF(ROUND((MAX(0,MIN(1,($E$3-D21+1)/(E21-D21+1)))-N(F21))*(E21-D21+1),0)&gt;=1,"遅れ "&amp;ROUND((MAX(0,MIN(1,($E$3-D21+1)/(E21-D21+1)))-N(F21))*(E21-D21+1),0)&amp;"日",IF(N(F21)&gt;0,"作業中",IF($E$3&lt;D21,"これから","着手待ち"))))))</f>
        <v>これから</v>
      </c>
      <c r="H21" s="6">
        <f>IF(OR($D21="",$E21="",$B$3=""),"",IF(AND($D21&lt;=DATE(YEAR($B$3),MONTH($B$3)+0,10),$E21&gt;=DATE(YEAR($B$3),MONTH($B$3)+0,1)),IF($D21=$E21,"◆",IF(N($F21)&gt;=1,"●","■")),""))</f>
      </c>
      <c r="I21" s="6">
        <f>IF(OR($D21="",$E21="",$B$3=""),"",IF(AND($D21&lt;=DATE(YEAR($B$3),MONTH($B$3)+0,20),$E21&gt;=DATE(YEAR($B$3),MONTH($B$3)+0,11)),IF($D21=$E21,"◆",IF(N($F21)&gt;=1,"●","■")),""))</f>
      </c>
      <c r="J21" s="6">
        <f>IF(OR($D21="",$E21="",$B$3=""),"",IF(AND($D21&lt;=EOMONTH(DATE(YEAR($B$3),MONTH($B$3)+0,1),0),$E21&gt;=DATE(YEAR($B$3),MONTH($B$3)+0,21)),IF($D21=$E21,"◆",IF(N($F21)&gt;=1,"●","■")),""))</f>
      </c>
      <c r="K21" s="6">
        <f>IF(OR($D21="",$E21="",$B$3=""),"",IF(AND($D21&lt;=DATE(YEAR($B$3),MONTH($B$3)+1,10),$E21&gt;=DATE(YEAR($B$3),MONTH($B$3)+1,1)),IF($D21=$E21,"◆",IF(N($F21)&gt;=1,"●","■")),""))</f>
      </c>
      <c r="L21" s="6">
        <f>IF(OR($D21="",$E21="",$B$3=""),"",IF(AND($D21&lt;=DATE(YEAR($B$3),MONTH($B$3)+1,20),$E21&gt;=DATE(YEAR($B$3),MONTH($B$3)+1,11)),IF($D21=$E21,"◆",IF(N($F21)&gt;=1,"●","■")),""))</f>
      </c>
      <c r="M21" s="6">
        <f>IF(OR($D21="",$E21="",$B$3=""),"",IF(AND($D21&lt;=EOMONTH(DATE(YEAR($B$3),MONTH($B$3)+1,1),0),$E21&gt;=DATE(YEAR($B$3),MONTH($B$3)+1,21)),IF($D21=$E21,"◆",IF(N($F21)&gt;=1,"●","■")),""))</f>
      </c>
      <c r="N21" s="6">
        <f>IF(OR($D21="",$E21="",$B$3=""),"",IF(AND($D21&lt;=DATE(YEAR($B$3),MONTH($B$3)+2,10),$E21&gt;=DATE(YEAR($B$3),MONTH($B$3)+2,1)),IF($D21=$E21,"◆",IF(N($F21)&gt;=1,"●","■")),""))</f>
      </c>
      <c r="O21" s="6">
        <f>IF(OR($D21="",$E21="",$B$3=""),"",IF(AND($D21&lt;=DATE(YEAR($B$3),MONTH($B$3)+2,20),$E21&gt;=DATE(YEAR($B$3),MONTH($B$3)+2,11)),IF($D21=$E21,"◆",IF(N($F21)&gt;=1,"●","■")),""))</f>
      </c>
      <c r="P21" s="6">
        <f>IF(OR($D21="",$E21="",$B$3=""),"",IF(AND($D21&lt;=EOMONTH(DATE(YEAR($B$3),MONTH($B$3)+2,1),0),$E21&gt;=DATE(YEAR($B$3),MONTH($B$3)+2,21)),IF($D21=$E21,"◆",IF(N($F21)&gt;=1,"●","■")),""))</f>
      </c>
      <c r="Q21" s="6">
        <f>IF(OR($D21="",$E21="",$B$3=""),"",IF(AND($D21&lt;=DATE(YEAR($B$3),MONTH($B$3)+3,10),$E21&gt;=DATE(YEAR($B$3),MONTH($B$3)+3,1)),IF($D21=$E21,"◆",IF(N($F21)&gt;=1,"●","■")),""))</f>
      </c>
      <c r="R21" s="6" t="str">
        <f>IF(OR($D21="",$E21="",$B$3=""),"",IF(AND($D21&lt;=DATE(YEAR($B$3),MONTH($B$3)+3,20),$E21&gt;=DATE(YEAR($B$3),MONTH($B$3)+3,11)),IF($D21=$E21,"◆",IF(N($F21)&gt;=1,"●","■")),""))</f>
        <v>■</v>
      </c>
      <c r="S21" s="6" t="str">
        <f>IF(OR($D21="",$E21="",$B$3=""),"",IF(AND($D21&lt;=EOMONTH(DATE(YEAR($B$3),MONTH($B$3)+3,1),0),$E21&gt;=DATE(YEAR($B$3),MONTH($B$3)+3,21)),IF($D21=$E21,"◆",IF(N($F21)&gt;=1,"●","■")),""))</f>
        <v>■</v>
      </c>
    </row>
    <row r="22" ht="20" customHeight="1" spans="1:19" x14ac:dyDescent="0.25">
      <c r="A22" s="6">
        <v>15</v>
      </c>
      <c r="B22" s="3" t="s">
        <v>41</v>
      </c>
      <c r="C22" s="3" t="s">
        <v>26</v>
      </c>
      <c r="D22" s="8">
        <v>46442</v>
      </c>
      <c r="E22" s="8">
        <v>46442</v>
      </c>
      <c r="F22" s="7"/>
      <c r="G22" s="6" t="str">
        <f>IF(OR(D22="",E22=""),"",IF(N(F22)&gt;=1,"完了",IF($E$3="","",IF(ROUND((MAX(0,MIN(1,($E$3-D22+1)/(E22-D22+1)))-N(F22))*(E22-D22+1),0)&gt;=1,"遅れ "&amp;ROUND((MAX(0,MIN(1,($E$3-D22+1)/(E22-D22+1)))-N(F22))*(E22-D22+1),0)&amp;"日",IF(N(F22)&gt;0,"作業中",IF($E$3&lt;D22,"これから","着手待ち"))))))</f>
        <v>これから</v>
      </c>
      <c r="H22" s="6">
        <f>IF(OR($D22="",$E22="",$B$3=""),"",IF(AND($D22&lt;=DATE(YEAR($B$3),MONTH($B$3)+0,10),$E22&gt;=DATE(YEAR($B$3),MONTH($B$3)+0,1)),IF($D22=$E22,"◆",IF(N($F22)&gt;=1,"●","■")),""))</f>
      </c>
      <c r="I22" s="6">
        <f>IF(OR($D22="",$E22="",$B$3=""),"",IF(AND($D22&lt;=DATE(YEAR($B$3),MONTH($B$3)+0,20),$E22&gt;=DATE(YEAR($B$3),MONTH($B$3)+0,11)),IF($D22=$E22,"◆",IF(N($F22)&gt;=1,"●","■")),""))</f>
      </c>
      <c r="J22" s="6">
        <f>IF(OR($D22="",$E22="",$B$3=""),"",IF(AND($D22&lt;=EOMONTH(DATE(YEAR($B$3),MONTH($B$3)+0,1),0),$E22&gt;=DATE(YEAR($B$3),MONTH($B$3)+0,21)),IF($D22=$E22,"◆",IF(N($F22)&gt;=1,"●","■")),""))</f>
      </c>
      <c r="K22" s="6">
        <f>IF(OR($D22="",$E22="",$B$3=""),"",IF(AND($D22&lt;=DATE(YEAR($B$3),MONTH($B$3)+1,10),$E22&gt;=DATE(YEAR($B$3),MONTH($B$3)+1,1)),IF($D22=$E22,"◆",IF(N($F22)&gt;=1,"●","■")),""))</f>
      </c>
      <c r="L22" s="6">
        <f>IF(OR($D22="",$E22="",$B$3=""),"",IF(AND($D22&lt;=DATE(YEAR($B$3),MONTH($B$3)+1,20),$E22&gt;=DATE(YEAR($B$3),MONTH($B$3)+1,11)),IF($D22=$E22,"◆",IF(N($F22)&gt;=1,"●","■")),""))</f>
      </c>
      <c r="M22" s="6">
        <f>IF(OR($D22="",$E22="",$B$3=""),"",IF(AND($D22&lt;=EOMONTH(DATE(YEAR($B$3),MONTH($B$3)+1,1),0),$E22&gt;=DATE(YEAR($B$3),MONTH($B$3)+1,21)),IF($D22=$E22,"◆",IF(N($F22)&gt;=1,"●","■")),""))</f>
      </c>
      <c r="N22" s="6">
        <f>IF(OR($D22="",$E22="",$B$3=""),"",IF(AND($D22&lt;=DATE(YEAR($B$3),MONTH($B$3)+2,10),$E22&gt;=DATE(YEAR($B$3),MONTH($B$3)+2,1)),IF($D22=$E22,"◆",IF(N($F22)&gt;=1,"●","■")),""))</f>
      </c>
      <c r="O22" s="6">
        <f>IF(OR($D22="",$E22="",$B$3=""),"",IF(AND($D22&lt;=DATE(YEAR($B$3),MONTH($B$3)+2,20),$E22&gt;=DATE(YEAR($B$3),MONTH($B$3)+2,11)),IF($D22=$E22,"◆",IF(N($F22)&gt;=1,"●","■")),""))</f>
      </c>
      <c r="P22" s="6">
        <f>IF(OR($D22="",$E22="",$B$3=""),"",IF(AND($D22&lt;=EOMONTH(DATE(YEAR($B$3),MONTH($B$3)+2,1),0),$E22&gt;=DATE(YEAR($B$3),MONTH($B$3)+2,21)),IF($D22=$E22,"◆",IF(N($F22)&gt;=1,"●","■")),""))</f>
      </c>
      <c r="Q22" s="6">
        <f>IF(OR($D22="",$E22="",$B$3=""),"",IF(AND($D22&lt;=DATE(YEAR($B$3),MONTH($B$3)+3,10),$E22&gt;=DATE(YEAR($B$3),MONTH($B$3)+3,1)),IF($D22=$E22,"◆",IF(N($F22)&gt;=1,"●","■")),""))</f>
      </c>
      <c r="R22" s="6">
        <f>IF(OR($D22="",$E22="",$B$3=""),"",IF(AND($D22&lt;=DATE(YEAR($B$3),MONTH($B$3)+3,20),$E22&gt;=DATE(YEAR($B$3),MONTH($B$3)+3,11)),IF($D22=$E22,"◆",IF(N($F22)&gt;=1,"●","■")),""))</f>
      </c>
      <c r="S22" s="6" t="str">
        <f>IF(OR($D22="",$E22="",$B$3=""),"",IF(AND($D22&lt;=EOMONTH(DATE(YEAR($B$3),MONTH($B$3)+3,1),0),$E22&gt;=DATE(YEAR($B$3),MONTH($B$3)+3,21)),IF($D22=$E22,"◆",IF(N($F22)&gt;=1,"●","■")),""))</f>
        <v>◆</v>
      </c>
    </row>
    <row r="23" ht="20" customHeight="1" spans="1:19" x14ac:dyDescent="0.25">
      <c r="A23" s="6">
        <v>16</v>
      </c>
      <c r="B23" s="3" t="s">
        <v>42</v>
      </c>
      <c r="C23" s="3" t="s">
        <v>22</v>
      </c>
      <c r="D23" s="8">
        <v>46444</v>
      </c>
      <c r="E23" s="8">
        <v>46444</v>
      </c>
      <c r="F23" s="7"/>
      <c r="G23" s="6" t="str">
        <f>IF(OR(D23="",E23=""),"",IF(N(F23)&gt;=1,"完了",IF($E$3="","",IF(ROUND((MAX(0,MIN(1,($E$3-D23+1)/(E23-D23+1)))-N(F23))*(E23-D23+1),0)&gt;=1,"遅れ "&amp;ROUND((MAX(0,MIN(1,($E$3-D23+1)/(E23-D23+1)))-N(F23))*(E23-D23+1),0)&amp;"日",IF(N(F23)&gt;0,"作業中",IF($E$3&lt;D23,"これから","着手待ち"))))))</f>
        <v>これから</v>
      </c>
      <c r="H23" s="6">
        <f>IF(OR($D23="",$E23="",$B$3=""),"",IF(AND($D23&lt;=DATE(YEAR($B$3),MONTH($B$3)+0,10),$E23&gt;=DATE(YEAR($B$3),MONTH($B$3)+0,1)),IF($D23=$E23,"◆",IF(N($F23)&gt;=1,"●","■")),""))</f>
      </c>
      <c r="I23" s="6">
        <f>IF(OR($D23="",$E23="",$B$3=""),"",IF(AND($D23&lt;=DATE(YEAR($B$3),MONTH($B$3)+0,20),$E23&gt;=DATE(YEAR($B$3),MONTH($B$3)+0,11)),IF($D23=$E23,"◆",IF(N($F23)&gt;=1,"●","■")),""))</f>
      </c>
      <c r="J23" s="6">
        <f>IF(OR($D23="",$E23="",$B$3=""),"",IF(AND($D23&lt;=EOMONTH(DATE(YEAR($B$3),MONTH($B$3)+0,1),0),$E23&gt;=DATE(YEAR($B$3),MONTH($B$3)+0,21)),IF($D23=$E23,"◆",IF(N($F23)&gt;=1,"●","■")),""))</f>
      </c>
      <c r="K23" s="6">
        <f>IF(OR($D23="",$E23="",$B$3=""),"",IF(AND($D23&lt;=DATE(YEAR($B$3),MONTH($B$3)+1,10),$E23&gt;=DATE(YEAR($B$3),MONTH($B$3)+1,1)),IF($D23=$E23,"◆",IF(N($F23)&gt;=1,"●","■")),""))</f>
      </c>
      <c r="L23" s="6">
        <f>IF(OR($D23="",$E23="",$B$3=""),"",IF(AND($D23&lt;=DATE(YEAR($B$3),MONTH($B$3)+1,20),$E23&gt;=DATE(YEAR($B$3),MONTH($B$3)+1,11)),IF($D23=$E23,"◆",IF(N($F23)&gt;=1,"●","■")),""))</f>
      </c>
      <c r="M23" s="6">
        <f>IF(OR($D23="",$E23="",$B$3=""),"",IF(AND($D23&lt;=EOMONTH(DATE(YEAR($B$3),MONTH($B$3)+1,1),0),$E23&gt;=DATE(YEAR($B$3),MONTH($B$3)+1,21)),IF($D23=$E23,"◆",IF(N($F23)&gt;=1,"●","■")),""))</f>
      </c>
      <c r="N23" s="6">
        <f>IF(OR($D23="",$E23="",$B$3=""),"",IF(AND($D23&lt;=DATE(YEAR($B$3),MONTH($B$3)+2,10),$E23&gt;=DATE(YEAR($B$3),MONTH($B$3)+2,1)),IF($D23=$E23,"◆",IF(N($F23)&gt;=1,"●","■")),""))</f>
      </c>
      <c r="O23" s="6">
        <f>IF(OR($D23="",$E23="",$B$3=""),"",IF(AND($D23&lt;=DATE(YEAR($B$3),MONTH($B$3)+2,20),$E23&gt;=DATE(YEAR($B$3),MONTH($B$3)+2,11)),IF($D23=$E23,"◆",IF(N($F23)&gt;=1,"●","■")),""))</f>
      </c>
      <c r="P23" s="6">
        <f>IF(OR($D23="",$E23="",$B$3=""),"",IF(AND($D23&lt;=EOMONTH(DATE(YEAR($B$3),MONTH($B$3)+2,1),0),$E23&gt;=DATE(YEAR($B$3),MONTH($B$3)+2,21)),IF($D23=$E23,"◆",IF(N($F23)&gt;=1,"●","■")),""))</f>
      </c>
      <c r="Q23" s="6">
        <f>IF(OR($D23="",$E23="",$B$3=""),"",IF(AND($D23&lt;=DATE(YEAR($B$3),MONTH($B$3)+3,10),$E23&gt;=DATE(YEAR($B$3),MONTH($B$3)+3,1)),IF($D23=$E23,"◆",IF(N($F23)&gt;=1,"●","■")),""))</f>
      </c>
      <c r="R23" s="6">
        <f>IF(OR($D23="",$E23="",$B$3=""),"",IF(AND($D23&lt;=DATE(YEAR($B$3),MONTH($B$3)+3,20),$E23&gt;=DATE(YEAR($B$3),MONTH($B$3)+3,11)),IF($D23=$E23,"◆",IF(N($F23)&gt;=1,"●","■")),""))</f>
      </c>
      <c r="S23" s="6" t="str">
        <f>IF(OR($D23="",$E23="",$B$3=""),"",IF(AND($D23&lt;=EOMONTH(DATE(YEAR($B$3),MONTH($B$3)+3,1),0),$E23&gt;=DATE(YEAR($B$3),MONTH($B$3)+3,21)),IF($D23=$E23,"◆",IF(N($F23)&gt;=1,"●","■")),""))</f>
        <v>◆</v>
      </c>
    </row>
    <row r="24" ht="20" customHeight="1" spans="1:19" x14ac:dyDescent="0.25">
      <c r="A24" s="6">
        <v>17</v>
      </c>
      <c r="B24" s="3"/>
      <c r="C24" s="3"/>
      <c r="D24" s="3"/>
      <c r="E24" s="3"/>
      <c r="F24" s="7"/>
      <c r="G24" s="6">
        <f>IF(OR(D24="",E24=""),"",IF(N(F24)&gt;=1,"完了",IF($E$3="","",IF(ROUND((MAX(0,MIN(1,($E$3-D24+1)/(E24-D24+1)))-N(F24))*(E24-D24+1),0)&gt;=1,"遅れ "&amp;ROUND((MAX(0,MIN(1,($E$3-D24+1)/(E24-D24+1)))-N(F24))*(E24-D24+1),0)&amp;"日",IF(N(F24)&gt;0,"作業中",IF($E$3&lt;D24,"これから","着手待ち"))))))</f>
      </c>
      <c r="H24" s="6">
        <f>IF(OR($D24="",$E24="",$B$3=""),"",IF(AND($D24&lt;=DATE(YEAR($B$3),MONTH($B$3)+0,10),$E24&gt;=DATE(YEAR($B$3),MONTH($B$3)+0,1)),IF($D24=$E24,"◆",IF(N($F24)&gt;=1,"●","■")),""))</f>
      </c>
      <c r="I24" s="6">
        <f>IF(OR($D24="",$E24="",$B$3=""),"",IF(AND($D24&lt;=DATE(YEAR($B$3),MONTH($B$3)+0,20),$E24&gt;=DATE(YEAR($B$3),MONTH($B$3)+0,11)),IF($D24=$E24,"◆",IF(N($F24)&gt;=1,"●","■")),""))</f>
      </c>
      <c r="J24" s="6">
        <f>IF(OR($D24="",$E24="",$B$3=""),"",IF(AND($D24&lt;=EOMONTH(DATE(YEAR($B$3),MONTH($B$3)+0,1),0),$E24&gt;=DATE(YEAR($B$3),MONTH($B$3)+0,21)),IF($D24=$E24,"◆",IF(N($F24)&gt;=1,"●","■")),""))</f>
      </c>
      <c r="K24" s="6">
        <f>IF(OR($D24="",$E24="",$B$3=""),"",IF(AND($D24&lt;=DATE(YEAR($B$3),MONTH($B$3)+1,10),$E24&gt;=DATE(YEAR($B$3),MONTH($B$3)+1,1)),IF($D24=$E24,"◆",IF(N($F24)&gt;=1,"●","■")),""))</f>
      </c>
      <c r="L24" s="6">
        <f>IF(OR($D24="",$E24="",$B$3=""),"",IF(AND($D24&lt;=DATE(YEAR($B$3),MONTH($B$3)+1,20),$E24&gt;=DATE(YEAR($B$3),MONTH($B$3)+1,11)),IF($D24=$E24,"◆",IF(N($F24)&gt;=1,"●","■")),""))</f>
      </c>
      <c r="M24" s="6">
        <f>IF(OR($D24="",$E24="",$B$3=""),"",IF(AND($D24&lt;=EOMONTH(DATE(YEAR($B$3),MONTH($B$3)+1,1),0),$E24&gt;=DATE(YEAR($B$3),MONTH($B$3)+1,21)),IF($D24=$E24,"◆",IF(N($F24)&gt;=1,"●","■")),""))</f>
      </c>
      <c r="N24" s="6">
        <f>IF(OR($D24="",$E24="",$B$3=""),"",IF(AND($D24&lt;=DATE(YEAR($B$3),MONTH($B$3)+2,10),$E24&gt;=DATE(YEAR($B$3),MONTH($B$3)+2,1)),IF($D24=$E24,"◆",IF(N($F24)&gt;=1,"●","■")),""))</f>
      </c>
      <c r="O24" s="6">
        <f>IF(OR($D24="",$E24="",$B$3=""),"",IF(AND($D24&lt;=DATE(YEAR($B$3),MONTH($B$3)+2,20),$E24&gt;=DATE(YEAR($B$3),MONTH($B$3)+2,11)),IF($D24=$E24,"◆",IF(N($F24)&gt;=1,"●","■")),""))</f>
      </c>
      <c r="P24" s="6">
        <f>IF(OR($D24="",$E24="",$B$3=""),"",IF(AND($D24&lt;=EOMONTH(DATE(YEAR($B$3),MONTH($B$3)+2,1),0),$E24&gt;=DATE(YEAR($B$3),MONTH($B$3)+2,21)),IF($D24=$E24,"◆",IF(N($F24)&gt;=1,"●","■")),""))</f>
      </c>
      <c r="Q24" s="6">
        <f>IF(OR($D24="",$E24="",$B$3=""),"",IF(AND($D24&lt;=DATE(YEAR($B$3),MONTH($B$3)+3,10),$E24&gt;=DATE(YEAR($B$3),MONTH($B$3)+3,1)),IF($D24=$E24,"◆",IF(N($F24)&gt;=1,"●","■")),""))</f>
      </c>
      <c r="R24" s="6">
        <f>IF(OR($D24="",$E24="",$B$3=""),"",IF(AND($D24&lt;=DATE(YEAR($B$3),MONTH($B$3)+3,20),$E24&gt;=DATE(YEAR($B$3),MONTH($B$3)+3,11)),IF($D24=$E24,"◆",IF(N($F24)&gt;=1,"●","■")),""))</f>
      </c>
      <c r="S24" s="6">
        <f>IF(OR($D24="",$E24="",$B$3=""),"",IF(AND($D24&lt;=EOMONTH(DATE(YEAR($B$3),MONTH($B$3)+3,1),0),$E24&gt;=DATE(YEAR($B$3),MONTH($B$3)+3,21)),IF($D24=$E24,"◆",IF(N($F24)&gt;=1,"●","■")),""))</f>
      </c>
    </row>
    <row r="25" ht="20" customHeight="1" spans="1:19" x14ac:dyDescent="0.25">
      <c r="A25" s="6">
        <v>18</v>
      </c>
      <c r="B25" s="3"/>
      <c r="C25" s="3"/>
      <c r="D25" s="3"/>
      <c r="E25" s="3"/>
      <c r="F25" s="7"/>
      <c r="G25" s="6">
        <f>IF(OR(D25="",E25=""),"",IF(N(F25)&gt;=1,"完了",IF($E$3="","",IF(ROUND((MAX(0,MIN(1,($E$3-D25+1)/(E25-D25+1)))-N(F25))*(E25-D25+1),0)&gt;=1,"遅れ "&amp;ROUND((MAX(0,MIN(1,($E$3-D25+1)/(E25-D25+1)))-N(F25))*(E25-D25+1),0)&amp;"日",IF(N(F25)&gt;0,"作業中",IF($E$3&lt;D25,"これから","着手待ち"))))))</f>
      </c>
      <c r="H25" s="6">
        <f>IF(OR($D25="",$E25="",$B$3=""),"",IF(AND($D25&lt;=DATE(YEAR($B$3),MONTH($B$3)+0,10),$E25&gt;=DATE(YEAR($B$3),MONTH($B$3)+0,1)),IF($D25=$E25,"◆",IF(N($F25)&gt;=1,"●","■")),""))</f>
      </c>
      <c r="I25" s="6">
        <f>IF(OR($D25="",$E25="",$B$3=""),"",IF(AND($D25&lt;=DATE(YEAR($B$3),MONTH($B$3)+0,20),$E25&gt;=DATE(YEAR($B$3),MONTH($B$3)+0,11)),IF($D25=$E25,"◆",IF(N($F25)&gt;=1,"●","■")),""))</f>
      </c>
      <c r="J25" s="6">
        <f>IF(OR($D25="",$E25="",$B$3=""),"",IF(AND($D25&lt;=EOMONTH(DATE(YEAR($B$3),MONTH($B$3)+0,1),0),$E25&gt;=DATE(YEAR($B$3),MONTH($B$3)+0,21)),IF($D25=$E25,"◆",IF(N($F25)&gt;=1,"●","■")),""))</f>
      </c>
      <c r="K25" s="6">
        <f>IF(OR($D25="",$E25="",$B$3=""),"",IF(AND($D25&lt;=DATE(YEAR($B$3),MONTH($B$3)+1,10),$E25&gt;=DATE(YEAR($B$3),MONTH($B$3)+1,1)),IF($D25=$E25,"◆",IF(N($F25)&gt;=1,"●","■")),""))</f>
      </c>
      <c r="L25" s="6">
        <f>IF(OR($D25="",$E25="",$B$3=""),"",IF(AND($D25&lt;=DATE(YEAR($B$3),MONTH($B$3)+1,20),$E25&gt;=DATE(YEAR($B$3),MONTH($B$3)+1,11)),IF($D25=$E25,"◆",IF(N($F25)&gt;=1,"●","■")),""))</f>
      </c>
      <c r="M25" s="6">
        <f>IF(OR($D25="",$E25="",$B$3=""),"",IF(AND($D25&lt;=EOMONTH(DATE(YEAR($B$3),MONTH($B$3)+1,1),0),$E25&gt;=DATE(YEAR($B$3),MONTH($B$3)+1,21)),IF($D25=$E25,"◆",IF(N($F25)&gt;=1,"●","■")),""))</f>
      </c>
      <c r="N25" s="6">
        <f>IF(OR($D25="",$E25="",$B$3=""),"",IF(AND($D25&lt;=DATE(YEAR($B$3),MONTH($B$3)+2,10),$E25&gt;=DATE(YEAR($B$3),MONTH($B$3)+2,1)),IF($D25=$E25,"◆",IF(N($F25)&gt;=1,"●","■")),""))</f>
      </c>
      <c r="O25" s="6">
        <f>IF(OR($D25="",$E25="",$B$3=""),"",IF(AND($D25&lt;=DATE(YEAR($B$3),MONTH($B$3)+2,20),$E25&gt;=DATE(YEAR($B$3),MONTH($B$3)+2,11)),IF($D25=$E25,"◆",IF(N($F25)&gt;=1,"●","■")),""))</f>
      </c>
      <c r="P25" s="6">
        <f>IF(OR($D25="",$E25="",$B$3=""),"",IF(AND($D25&lt;=EOMONTH(DATE(YEAR($B$3),MONTH($B$3)+2,1),0),$E25&gt;=DATE(YEAR($B$3),MONTH($B$3)+2,21)),IF($D25=$E25,"◆",IF(N($F25)&gt;=1,"●","■")),""))</f>
      </c>
      <c r="Q25" s="6">
        <f>IF(OR($D25="",$E25="",$B$3=""),"",IF(AND($D25&lt;=DATE(YEAR($B$3),MONTH($B$3)+3,10),$E25&gt;=DATE(YEAR($B$3),MONTH($B$3)+3,1)),IF($D25=$E25,"◆",IF(N($F25)&gt;=1,"●","■")),""))</f>
      </c>
      <c r="R25" s="6">
        <f>IF(OR($D25="",$E25="",$B$3=""),"",IF(AND($D25&lt;=DATE(YEAR($B$3),MONTH($B$3)+3,20),$E25&gt;=DATE(YEAR($B$3),MONTH($B$3)+3,11)),IF($D25=$E25,"◆",IF(N($F25)&gt;=1,"●","■")),""))</f>
      </c>
      <c r="S25" s="6">
        <f>IF(OR($D25="",$E25="",$B$3=""),"",IF(AND($D25&lt;=EOMONTH(DATE(YEAR($B$3),MONTH($B$3)+3,1),0),$E25&gt;=DATE(YEAR($B$3),MONTH($B$3)+3,21)),IF($D25=$E25,"◆",IF(N($F25)&gt;=1,"●","■")),""))</f>
      </c>
    </row>
    <row r="26" ht="20" customHeight="1" spans="1:19" x14ac:dyDescent="0.25">
      <c r="A26" s="6">
        <v>19</v>
      </c>
      <c r="B26" s="3"/>
      <c r="C26" s="3"/>
      <c r="D26" s="3"/>
      <c r="E26" s="3"/>
      <c r="F26" s="7"/>
      <c r="G26" s="6">
        <f>IF(OR(D26="",E26=""),"",IF(N(F26)&gt;=1,"完了",IF($E$3="","",IF(ROUND((MAX(0,MIN(1,($E$3-D26+1)/(E26-D26+1)))-N(F26))*(E26-D26+1),0)&gt;=1,"遅れ "&amp;ROUND((MAX(0,MIN(1,($E$3-D26+1)/(E26-D26+1)))-N(F26))*(E26-D26+1),0)&amp;"日",IF(N(F26)&gt;0,"作業中",IF($E$3&lt;D26,"これから","着手待ち"))))))</f>
      </c>
      <c r="H26" s="6">
        <f>IF(OR($D26="",$E26="",$B$3=""),"",IF(AND($D26&lt;=DATE(YEAR($B$3),MONTH($B$3)+0,10),$E26&gt;=DATE(YEAR($B$3),MONTH($B$3)+0,1)),IF($D26=$E26,"◆",IF(N($F26)&gt;=1,"●","■")),""))</f>
      </c>
      <c r="I26" s="6">
        <f>IF(OR($D26="",$E26="",$B$3=""),"",IF(AND($D26&lt;=DATE(YEAR($B$3),MONTH($B$3)+0,20),$E26&gt;=DATE(YEAR($B$3),MONTH($B$3)+0,11)),IF($D26=$E26,"◆",IF(N($F26)&gt;=1,"●","■")),""))</f>
      </c>
      <c r="J26" s="6">
        <f>IF(OR($D26="",$E26="",$B$3=""),"",IF(AND($D26&lt;=EOMONTH(DATE(YEAR($B$3),MONTH($B$3)+0,1),0),$E26&gt;=DATE(YEAR($B$3),MONTH($B$3)+0,21)),IF($D26=$E26,"◆",IF(N($F26)&gt;=1,"●","■")),""))</f>
      </c>
      <c r="K26" s="6">
        <f>IF(OR($D26="",$E26="",$B$3=""),"",IF(AND($D26&lt;=DATE(YEAR($B$3),MONTH($B$3)+1,10),$E26&gt;=DATE(YEAR($B$3),MONTH($B$3)+1,1)),IF($D26=$E26,"◆",IF(N($F26)&gt;=1,"●","■")),""))</f>
      </c>
      <c r="L26" s="6">
        <f>IF(OR($D26="",$E26="",$B$3=""),"",IF(AND($D26&lt;=DATE(YEAR($B$3),MONTH($B$3)+1,20),$E26&gt;=DATE(YEAR($B$3),MONTH($B$3)+1,11)),IF($D26=$E26,"◆",IF(N($F26)&gt;=1,"●","■")),""))</f>
      </c>
      <c r="M26" s="6">
        <f>IF(OR($D26="",$E26="",$B$3=""),"",IF(AND($D26&lt;=EOMONTH(DATE(YEAR($B$3),MONTH($B$3)+1,1),0),$E26&gt;=DATE(YEAR($B$3),MONTH($B$3)+1,21)),IF($D26=$E26,"◆",IF(N($F26)&gt;=1,"●","■")),""))</f>
      </c>
      <c r="N26" s="6">
        <f>IF(OR($D26="",$E26="",$B$3=""),"",IF(AND($D26&lt;=DATE(YEAR($B$3),MONTH($B$3)+2,10),$E26&gt;=DATE(YEAR($B$3),MONTH($B$3)+2,1)),IF($D26=$E26,"◆",IF(N($F26)&gt;=1,"●","■")),""))</f>
      </c>
      <c r="O26" s="6">
        <f>IF(OR($D26="",$E26="",$B$3=""),"",IF(AND($D26&lt;=DATE(YEAR($B$3),MONTH($B$3)+2,20),$E26&gt;=DATE(YEAR($B$3),MONTH($B$3)+2,11)),IF($D26=$E26,"◆",IF(N($F26)&gt;=1,"●","■")),""))</f>
      </c>
      <c r="P26" s="6">
        <f>IF(OR($D26="",$E26="",$B$3=""),"",IF(AND($D26&lt;=EOMONTH(DATE(YEAR($B$3),MONTH($B$3)+2,1),0),$E26&gt;=DATE(YEAR($B$3),MONTH($B$3)+2,21)),IF($D26=$E26,"◆",IF(N($F26)&gt;=1,"●","■")),""))</f>
      </c>
      <c r="Q26" s="6">
        <f>IF(OR($D26="",$E26="",$B$3=""),"",IF(AND($D26&lt;=DATE(YEAR($B$3),MONTH($B$3)+3,10),$E26&gt;=DATE(YEAR($B$3),MONTH($B$3)+3,1)),IF($D26=$E26,"◆",IF(N($F26)&gt;=1,"●","■")),""))</f>
      </c>
      <c r="R26" s="6">
        <f>IF(OR($D26="",$E26="",$B$3=""),"",IF(AND($D26&lt;=DATE(YEAR($B$3),MONTH($B$3)+3,20),$E26&gt;=DATE(YEAR($B$3),MONTH($B$3)+3,11)),IF($D26=$E26,"◆",IF(N($F26)&gt;=1,"●","■")),""))</f>
      </c>
      <c r="S26" s="6">
        <f>IF(OR($D26="",$E26="",$B$3=""),"",IF(AND($D26&lt;=EOMONTH(DATE(YEAR($B$3),MONTH($B$3)+3,1),0),$E26&gt;=DATE(YEAR($B$3),MONTH($B$3)+3,21)),IF($D26=$E26,"◆",IF(N($F26)&gt;=1,"●","■")),""))</f>
      </c>
    </row>
    <row r="27" ht="20" customHeight="1" spans="1:19" x14ac:dyDescent="0.25">
      <c r="A27" s="6">
        <v>20</v>
      </c>
      <c r="B27" s="3"/>
      <c r="C27" s="3"/>
      <c r="D27" s="3"/>
      <c r="E27" s="3"/>
      <c r="F27" s="7"/>
      <c r="G27" s="6">
        <f>IF(OR(D27="",E27=""),"",IF(N(F27)&gt;=1,"完了",IF($E$3="","",IF(ROUND((MAX(0,MIN(1,($E$3-D27+1)/(E27-D27+1)))-N(F27))*(E27-D27+1),0)&gt;=1,"遅れ "&amp;ROUND((MAX(0,MIN(1,($E$3-D27+1)/(E27-D27+1)))-N(F27))*(E27-D27+1),0)&amp;"日",IF(N(F27)&gt;0,"作業中",IF($E$3&lt;D27,"これから","着手待ち"))))))</f>
      </c>
      <c r="H27" s="6">
        <f>IF(OR($D27="",$E27="",$B$3=""),"",IF(AND($D27&lt;=DATE(YEAR($B$3),MONTH($B$3)+0,10),$E27&gt;=DATE(YEAR($B$3),MONTH($B$3)+0,1)),IF($D27=$E27,"◆",IF(N($F27)&gt;=1,"●","■")),""))</f>
      </c>
      <c r="I27" s="6">
        <f>IF(OR($D27="",$E27="",$B$3=""),"",IF(AND($D27&lt;=DATE(YEAR($B$3),MONTH($B$3)+0,20),$E27&gt;=DATE(YEAR($B$3),MONTH($B$3)+0,11)),IF($D27=$E27,"◆",IF(N($F27)&gt;=1,"●","■")),""))</f>
      </c>
      <c r="J27" s="6">
        <f>IF(OR($D27="",$E27="",$B$3=""),"",IF(AND($D27&lt;=EOMONTH(DATE(YEAR($B$3),MONTH($B$3)+0,1),0),$E27&gt;=DATE(YEAR($B$3),MONTH($B$3)+0,21)),IF($D27=$E27,"◆",IF(N($F27)&gt;=1,"●","■")),""))</f>
      </c>
      <c r="K27" s="6">
        <f>IF(OR($D27="",$E27="",$B$3=""),"",IF(AND($D27&lt;=DATE(YEAR($B$3),MONTH($B$3)+1,10),$E27&gt;=DATE(YEAR($B$3),MONTH($B$3)+1,1)),IF($D27=$E27,"◆",IF(N($F27)&gt;=1,"●","■")),""))</f>
      </c>
      <c r="L27" s="6">
        <f>IF(OR($D27="",$E27="",$B$3=""),"",IF(AND($D27&lt;=DATE(YEAR($B$3),MONTH($B$3)+1,20),$E27&gt;=DATE(YEAR($B$3),MONTH($B$3)+1,11)),IF($D27=$E27,"◆",IF(N($F27)&gt;=1,"●","■")),""))</f>
      </c>
      <c r="M27" s="6">
        <f>IF(OR($D27="",$E27="",$B$3=""),"",IF(AND($D27&lt;=EOMONTH(DATE(YEAR($B$3),MONTH($B$3)+1,1),0),$E27&gt;=DATE(YEAR($B$3),MONTH($B$3)+1,21)),IF($D27=$E27,"◆",IF(N($F27)&gt;=1,"●","■")),""))</f>
      </c>
      <c r="N27" s="6">
        <f>IF(OR($D27="",$E27="",$B$3=""),"",IF(AND($D27&lt;=DATE(YEAR($B$3),MONTH($B$3)+2,10),$E27&gt;=DATE(YEAR($B$3),MONTH($B$3)+2,1)),IF($D27=$E27,"◆",IF(N($F27)&gt;=1,"●","■")),""))</f>
      </c>
      <c r="O27" s="6">
        <f>IF(OR($D27="",$E27="",$B$3=""),"",IF(AND($D27&lt;=DATE(YEAR($B$3),MONTH($B$3)+2,20),$E27&gt;=DATE(YEAR($B$3),MONTH($B$3)+2,11)),IF($D27=$E27,"◆",IF(N($F27)&gt;=1,"●","■")),""))</f>
      </c>
      <c r="P27" s="6">
        <f>IF(OR($D27="",$E27="",$B$3=""),"",IF(AND($D27&lt;=EOMONTH(DATE(YEAR($B$3),MONTH($B$3)+2,1),0),$E27&gt;=DATE(YEAR($B$3),MONTH($B$3)+2,21)),IF($D27=$E27,"◆",IF(N($F27)&gt;=1,"●","■")),""))</f>
      </c>
      <c r="Q27" s="6">
        <f>IF(OR($D27="",$E27="",$B$3=""),"",IF(AND($D27&lt;=DATE(YEAR($B$3),MONTH($B$3)+3,10),$E27&gt;=DATE(YEAR($B$3),MONTH($B$3)+3,1)),IF($D27=$E27,"◆",IF(N($F27)&gt;=1,"●","■")),""))</f>
      </c>
      <c r="R27" s="6">
        <f>IF(OR($D27="",$E27="",$B$3=""),"",IF(AND($D27&lt;=DATE(YEAR($B$3),MONTH($B$3)+3,20),$E27&gt;=DATE(YEAR($B$3),MONTH($B$3)+3,11)),IF($D27=$E27,"◆",IF(N($F27)&gt;=1,"●","■")),""))</f>
      </c>
      <c r="S27" s="6">
        <f>IF(OR($D27="",$E27="",$B$3=""),"",IF(AND($D27&lt;=EOMONTH(DATE(YEAR($B$3),MONTH($B$3)+3,1),0),$E27&gt;=DATE(YEAR($B$3),MONTH($B$3)+3,21)),IF($D27=$E27,"◆",IF(N($F27)&gt;=1,"●","■")),""))</f>
      </c>
    </row>
    <row r="28" ht="20" customHeight="1" x14ac:dyDescent="0.25"/>
    <row r="29" ht="36" customHeight="1" spans="1:19" x14ac:dyDescent="0.25">
      <c r="A29" s="2" t="s">
        <v>17</v>
      </c>
      <c r="B29" s="3" t="s">
        <v>43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</sheetData>
  <mergeCells count="19">
    <mergeCell ref="A1:S1"/>
    <mergeCell ref="B2:J2"/>
    <mergeCell ref="L2:S2"/>
    <mergeCell ref="B3:C3"/>
    <mergeCell ref="E3:F3"/>
    <mergeCell ref="G3:R3"/>
    <mergeCell ref="A4:S4"/>
    <mergeCell ref="H5:J5"/>
    <mergeCell ref="K5:M5"/>
    <mergeCell ref="N5:P5"/>
    <mergeCell ref="Q5:S5"/>
    <mergeCell ref="A5:A7"/>
    <mergeCell ref="B5:B7"/>
    <mergeCell ref="C5:C7"/>
    <mergeCell ref="D5:D7"/>
    <mergeCell ref="E5:E7"/>
    <mergeCell ref="F5:F7"/>
    <mergeCell ref="G5:G7"/>
    <mergeCell ref="B29:S29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44</v>
      </c>
      <c r="B1" s="1"/>
    </row>
    <row r="2" ht="20" customHeight="1" spans="1:2" x14ac:dyDescent="0.25">
      <c r="A2" s="2" t="s">
        <v>45</v>
      </c>
      <c r="B2" s="9" t="s">
        <v>46</v>
      </c>
    </row>
    <row r="3" ht="20" customHeight="1" spans="1:2" x14ac:dyDescent="0.25">
      <c r="A3" s="2" t="s">
        <v>47</v>
      </c>
      <c r="B3" s="9" t="s">
        <v>48</v>
      </c>
    </row>
    <row r="4" ht="20" customHeight="1" spans="1:2" x14ac:dyDescent="0.25">
      <c r="A4" s="2" t="s">
        <v>49</v>
      </c>
      <c r="B4" s="9" t="s">
        <v>50</v>
      </c>
    </row>
    <row r="5" ht="20" customHeight="1" spans="1:2" x14ac:dyDescent="0.25">
      <c r="A5" s="2" t="s">
        <v>51</v>
      </c>
      <c r="B5" s="9" t="s">
        <v>52</v>
      </c>
    </row>
    <row r="6" ht="20" customHeight="1" spans="1:2" x14ac:dyDescent="0.25">
      <c r="A6" s="2" t="s">
        <v>53</v>
      </c>
      <c r="B6" s="9" t="s">
        <v>54</v>
      </c>
    </row>
    <row r="7" ht="20" customHeight="1" spans="1:2" x14ac:dyDescent="0.25">
      <c r="A7" s="2" t="s">
        <v>55</v>
      </c>
      <c r="B7" s="9" t="s">
        <v>56</v>
      </c>
    </row>
    <row r="8" ht="20" customHeight="1" spans="1:2" x14ac:dyDescent="0.25">
      <c r="A8" s="2" t="s">
        <v>57</v>
      </c>
      <c r="B8" s="9" t="s">
        <v>58</v>
      </c>
    </row>
    <row r="9" ht="20" customHeight="1" spans="1:2" x14ac:dyDescent="0.25">
      <c r="A9" s="2" t="s">
        <v>59</v>
      </c>
      <c r="B9" s="9" t="s">
        <v>60</v>
      </c>
    </row>
    <row r="10" ht="20" customHeight="1" spans="1:2" x14ac:dyDescent="0.25">
      <c r="A10" s="2" t="s">
        <v>61</v>
      </c>
      <c r="B10" s="9" t="s">
        <v>62</v>
      </c>
    </row>
    <row r="11" ht="20" customHeight="1" spans="1:2" x14ac:dyDescent="0.25">
      <c r="A11" s="2" t="s">
        <v>63</v>
      </c>
      <c r="B11" s="9" t="s">
        <v>64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工程フクロウ（FUKULO／合同会社商陣）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