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<sst xmlns="http://schemas.openxmlformats.org/spreadsheetml/2006/main" count="144" uniqueCount="63">
  <si>
    <t>工事工程表（月間）</t>
  </si>
  <si>
    <t>工事名</t>
  </si>
  <si>
    <t>現場代理人</t>
  </si>
  <si>
    <t>表の開始日</t>
  </si>
  <si>
    <t>基準日（進み具合を見る日）</t>
  </si>
  <si>
    <t>全体の進捗（予定）</t>
  </si>
  <si>
    <t>全体の進捗（実績）</t>
  </si>
  <si>
    <t>判定</t>
  </si>
  <si>
    <t>1つの作業を2行で書きます。上の行（予定）に予定の開始日・終了日、下の行（実績）に実際の開始日・終了日と進捗率を入れます。予定は■、実績は●で日付の欄に出ます。実績の終了日が空なら、基準日まで●が伸びます。全体の進捗は、作業ごとの予定の日数で重みをつけた平均です。</t>
  </si>
  <si>
    <t>No.</t>
  </si>
  <si>
    <t>工種・作業</t>
  </si>
  <si>
    <t>業者</t>
  </si>
  <si>
    <t>区分</t>
  </si>
  <si>
    <t>開始日</t>
  </si>
  <si>
    <t>終了日</t>
  </si>
  <si>
    <t>日数</t>
  </si>
  <si>
    <t>進捗率</t>
  </si>
  <si>
    <t>予定</t>
  </si>
  <si>
    <t>実績</t>
  </si>
  <si>
    <t>備考</t>
  </si>
  <si>
    <t>〇〇ビル3階 事務所内装改修工事</t>
  </si>
  <si>
    <t>株式会社サンプル建設 鈴木 一郎</t>
  </si>
  <si>
    <t>準備・墨出し</t>
  </si>
  <si>
    <t>自社</t>
  </si>
  <si>
    <t>解体・撤去</t>
  </si>
  <si>
    <t>サンプル解体</t>
  </si>
  <si>
    <t>空調・設備配管</t>
  </si>
  <si>
    <t>サンプル設備</t>
  </si>
  <si>
    <t>軽量鉄骨壁下地</t>
  </si>
  <si>
    <t>サンプル内装</t>
  </si>
  <si>
    <t>電気配線（壁内・天井内）</t>
  </si>
  <si>
    <t>サンプル電設</t>
  </si>
  <si>
    <t>壁 石膏ボード張り</t>
  </si>
  <si>
    <t>天井ボード・岩綿吸音板</t>
  </si>
  <si>
    <t>クロス貼り</t>
  </si>
  <si>
    <t>タイルカーペット・巾木</t>
  </si>
  <si>
    <t>サンプル床</t>
  </si>
  <si>
    <t>器具付け・建具調整</t>
  </si>
  <si>
    <t>清掃・社内検査</t>
  </si>
  <si>
    <t>11月23日（月）は祝日で休工。解体の産業廃棄物の搬出は11月7日（土）に1日延びたが、後の作業には影響なし。基準日の時点で電気配線が遅れ気味のため、11月16日に工程の打合せ。</t>
  </si>
  <si>
    <t>工事工程表（月間・予定と実績の2段）</t>
  </si>
  <si>
    <t>配布元</t>
  </si>
  <si>
    <t>工程フクロウ（FUKULO／合同会社商陣） https://koutei.fukulo.com/templates/</t>
  </si>
  <si>
    <t>シート構成</t>
  </si>
  <si>
    <t>「記入用」（空欄）・「記入例」（書き方の見本）・「説明」の3枚です。</t>
  </si>
  <si>
    <t>使い方</t>
  </si>
  <si>
    <t>「記入用」を複製し、工事名・表の開始日・基準日を入れます。作業ごとに、上の行（予定）に予定の開始日と終了日、下の行（実績）に実際の開始日・終了日・進捗率を入れます。日付の欄の■と●、日数、予定の進捗、全体の進捗、判定は自動で出ます。</t>
  </si>
  <si>
    <t>判定の付け方</t>
  </si>
  <si>
    <t>基準日の時点で、実績の全体の進捗が予定の全体の進捗以上なら「予定どおり」、下回るときは「遅れ（差の%）」と出ます。遅れが出たら、遅れている作業（実績の●が予定の■より短い行）を見つけ、次の工程の打合せで、人を増やすか、後の作業の順番を入れ替えるかを決めます。</t>
  </si>
  <si>
    <t>自社に合わせて直すなら</t>
  </si>
  <si>
    <t>作業は15個まで書けます。足りないときは、2行（予定と実績）をまとめてコピーして下に挿入し、上の全体の進捗の数式の範囲が新しい行まで広がっているか確かめてください。</t>
  </si>
  <si>
    <t>気をつけること</t>
  </si>
  <si>
    <t>数式の入ったセル（日付の見出し・曜日・日数・予定の進捗・■と●・全体の進捗・判定）は上書きしないでください。進捗率は 0〜100% で入れます。記入例の工事・会社・日付はすべて架空です。</t>
  </si>
  <si>
    <t>この様式について</t>
  </si>
  <si>
    <t>全体の進捗は、作業ごとの予定の日数を重みにした平均です。日数の長い作業の遅れほど、全体の進捗に大きく出ます。</t>
  </si>
  <si>
    <t>ご利用にあたっての注意</t>
  </si>
  <si>
    <t>無料でお使いいただけます。社内での利用・改変・印刷は自由です。この様式そのものの再配布・販売はご遠慮ください。記入例の会社名・人名・工事名・日付・単価はすべて架空です。記載内容の正確さは利用者の責任でお確かめください。</t>
  </si>
  <si>
    <t>関係する法令等</t>
  </si>
  <si>
    <t>建設業法第19条第1項第3号（請負契約書に工事着手の時期と工事完成の時期を書く）。工期の考え方は中央建設業審議会「工期に関する基準」（令和2年7月作成、令和6年3月改定）。</t>
  </si>
  <si>
    <t>更新日</t>
  </si>
  <si>
    <t>2026年10月18日</t>
  </si>
  <si>
    <t>工程フクロウについて</t>
  </si>
  <si>
    <t>工程表・週間工程・出面表（人工の集計）・作業日報を、すぐ使える無料Excelと作り方の解説でまとめた専門サイトです。 https://koutei.fukulo.com/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</si>
</sst>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6" x14ac:knownFonts="1">
    <font>
      <color theme="1"/>
      <family val="2"/>
      <scheme val="minor"/>
      <sz val="11"/>
      <name val="Calibri"/>
    </font>
    <font>
      <b/>
      <sz val="16"/>
    </font>
    <font>
      <b/>
      <sz val="10"/>
    </font>
    <font>
      <sz val="10"/>
    </font>
    <font>
      <color rgb="FF4B5563"/>
      <sz val="9"/>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9" fontId="3" fillId="0" borderId="1" xfId="0" applyNumberFormat="1" applyFont="1" applyBorder="1" applyAlignment="1">
      <alignment horizontal="center" vertical="center"/>
    </xf>
    <xf numFmtId="0" fontId="3" fillId="0" borderId="1" xfId="0" applyFont="1" applyBorder="1" applyAlignment="1">
      <alignment vertical="center" wrapText="1"/>
    </xf>
    <xf numFmtId="0" fontId="4" fillId="0" borderId="0" xfId="0" applyFont="1" applyAlignment="1">
      <alignment vertical="center" wrapText="1"/>
    </xf>
    <xf numFmtId="0" fontId="5" fillId="4" borderId="1" xfId="0" applyFont="1" applyFill="1" applyBorder="1" applyAlignment="1">
      <alignment horizontal="center" vertical="center" wrapText="1"/>
    </xf>
    <xf numFmtId="0" fontId="3" fillId="0" borderId="1" xfId="0" applyFont="1" applyBorder="1" applyAlignment="1">
      <alignment horizontal="center" vertical="center"/>
    </xf>
    <xf numFmtId="164" fontId="3"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38"/>
  <sheetViews>
    <sheetView workbookViewId="0" showGridLines="0"/>
  </sheetViews>
  <sheetFormatPr defaultRowHeight="15" outlineLevelRow="0" outlineLevelCol="0" x14ac:dyDescent="55"/>
  <cols>
    <col min="1" max="1" width="5" customWidth="1"/>
    <col min="2" max="2" width="20" customWidth="1"/>
    <col min="3" max="3" width="13" customWidth="1"/>
    <col min="4" max="4" width="6" customWidth="1"/>
    <col min="5" max="6" width="11" customWidth="1"/>
    <col min="7" max="7" width="5" customWidth="1"/>
    <col min="8" max="8" width="7" customWidth="1"/>
    <col min="9" max="39" width="3.2" customWidth="1"/>
  </cols>
  <sheetData>
    <row r="1" ht="28" customHeight="1" spans="1:39"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ht="20" customHeight="1" spans="1:39" x14ac:dyDescent="0.25">
      <c r="A2" s="2" t="s">
        <v>1</v>
      </c>
      <c r="B2" s="3"/>
      <c r="C2" s="3"/>
      <c r="D2" s="3"/>
      <c r="E2" s="3"/>
      <c r="F2" s="3"/>
      <c r="G2" s="3"/>
      <c r="H2" s="3"/>
      <c r="I2" s="3"/>
      <c r="J2" s="3"/>
      <c r="K2" s="3"/>
      <c r="L2" s="3"/>
      <c r="M2" s="3"/>
      <c r="N2" s="3"/>
      <c r="O2" s="3"/>
      <c r="P2" s="3"/>
      <c r="Q2" s="3"/>
      <c r="R2" s="3"/>
      <c r="S2" s="3"/>
      <c r="T2" s="3"/>
      <c r="U2" s="2" t="s">
        <v>2</v>
      </c>
      <c r="V2" s="3"/>
      <c r="W2" s="3"/>
      <c r="X2" s="3"/>
      <c r="Y2" s="3"/>
      <c r="Z2" s="3"/>
      <c r="AA2" s="3"/>
      <c r="AB2" s="3"/>
      <c r="AC2" s="3"/>
      <c r="AD2" s="3"/>
      <c r="AE2" s="3"/>
      <c r="AF2" s="3"/>
      <c r="AG2" s="3"/>
      <c r="AH2" s="3"/>
      <c r="AI2" s="3"/>
      <c r="AJ2" s="3"/>
      <c r="AK2" s="3"/>
      <c r="AL2" s="3"/>
      <c r="AM2" s="3"/>
    </row>
    <row r="3" ht="20" customHeight="1" spans="1:34" x14ac:dyDescent="0.25">
      <c r="A3" s="2" t="s">
        <v>3</v>
      </c>
      <c r="B3" s="3"/>
      <c r="C3" s="3"/>
      <c r="D3" s="2" t="s">
        <v>4</v>
      </c>
      <c r="E3" s="2"/>
      <c r="F3" s="3"/>
      <c r="G3" s="3"/>
      <c r="H3" s="2" t="s">
        <v>5</v>
      </c>
      <c r="I3" s="2"/>
      <c r="J3" s="2"/>
      <c r="K3" s="2"/>
      <c r="L3" s="2"/>
      <c r="M3" s="2"/>
      <c r="N3" s="4">
        <f>IF(SUMIF($D$7:$D$36,"予定",$G$7:$G$36)=0,"",SUMPRODUCT(--($D$7:$D$36="予定"),$H$7:$H$36,$G$7:$G$36)/SUMIF($D$7:$D$36,"予定",$G$7:$G$36))</f>
      </c>
      <c r="O3" s="4"/>
      <c r="P3" s="4"/>
      <c r="Q3" s="2" t="s">
        <v>6</v>
      </c>
      <c r="R3" s="2"/>
      <c r="S3" s="2"/>
      <c r="T3" s="2"/>
      <c r="U3" s="2"/>
      <c r="V3" s="2"/>
      <c r="W3" s="4">
        <f>IF(SUMIF($D$7:$D$36,"予定",$G$7:$G$36)=0,"",SUMPRODUCT(--($D$8:$D$37="実績"),$H$8:$H$37,$G$7:$G$36)/SUMIF($D$7:$D$36,"予定",$G$7:$G$36))</f>
      </c>
      <c r="X3" s="4"/>
      <c r="Y3" s="4"/>
      <c r="Z3" s="2" t="s">
        <v>7</v>
      </c>
      <c r="AA3" s="2"/>
      <c r="AB3" s="2"/>
      <c r="AC3" s="5">
        <f>IF(OR(N3="",W3=""),"",IF(W3&gt;=N3,"予定どおり","遅れ（"&amp;TEXT(N3-W3,"0%")&amp;"）"))</f>
      </c>
      <c r="AD3" s="5"/>
      <c r="AE3" s="5"/>
      <c r="AF3" s="5"/>
      <c r="AG3" s="5"/>
      <c r="AH3" s="5"/>
    </row>
    <row r="4" ht="20" customHeight="1" spans="1:39" x14ac:dyDescent="0.25">
      <c r="A4" s="6" t="s">
        <v>8</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row>
    <row r="5" ht="20" customHeight="1" spans="1:39" x14ac:dyDescent="0.25">
      <c r="A5" s="7" t="s">
        <v>9</v>
      </c>
      <c r="B5" s="7" t="s">
        <v>10</v>
      </c>
      <c r="C5" s="7" t="s">
        <v>11</v>
      </c>
      <c r="D5" s="7" t="s">
        <v>12</v>
      </c>
      <c r="E5" s="7" t="s">
        <v>13</v>
      </c>
      <c r="F5" s="7" t="s">
        <v>14</v>
      </c>
      <c r="G5" s="7" t="s">
        <v>15</v>
      </c>
      <c r="H5" s="7" t="s">
        <v>16</v>
      </c>
      <c r="I5" s="7">
        <f>IF($B$3="","",DAY($B$3+0))</f>
      </c>
      <c r="J5" s="7">
        <f>IF($B$3="","",DAY($B$3+1))</f>
      </c>
      <c r="K5" s="7">
        <f>IF($B$3="","",DAY($B$3+2))</f>
      </c>
      <c r="L5" s="7">
        <f>IF($B$3="","",DAY($B$3+3))</f>
      </c>
      <c r="M5" s="7">
        <f>IF($B$3="","",DAY($B$3+4))</f>
      </c>
      <c r="N5" s="7">
        <f>IF($B$3="","",DAY($B$3+5))</f>
      </c>
      <c r="O5" s="7">
        <f>IF($B$3="","",DAY($B$3+6))</f>
      </c>
      <c r="P5" s="7">
        <f>IF($B$3="","",DAY($B$3+7))</f>
      </c>
      <c r="Q5" s="7">
        <f>IF($B$3="","",DAY($B$3+8))</f>
      </c>
      <c r="R5" s="7">
        <f>IF($B$3="","",DAY($B$3+9))</f>
      </c>
      <c r="S5" s="7">
        <f>IF($B$3="","",DAY($B$3+10))</f>
      </c>
      <c r="T5" s="7">
        <f>IF($B$3="","",DAY($B$3+11))</f>
      </c>
      <c r="U5" s="7">
        <f>IF($B$3="","",DAY($B$3+12))</f>
      </c>
      <c r="V5" s="7">
        <f>IF($B$3="","",DAY($B$3+13))</f>
      </c>
      <c r="W5" s="7">
        <f>IF($B$3="","",DAY($B$3+14))</f>
      </c>
      <c r="X5" s="7">
        <f>IF($B$3="","",DAY($B$3+15))</f>
      </c>
      <c r="Y5" s="7">
        <f>IF($B$3="","",DAY($B$3+16))</f>
      </c>
      <c r="Z5" s="7">
        <f>IF($B$3="","",DAY($B$3+17))</f>
      </c>
      <c r="AA5" s="7">
        <f>IF($B$3="","",DAY($B$3+18))</f>
      </c>
      <c r="AB5" s="7">
        <f>IF($B$3="","",DAY($B$3+19))</f>
      </c>
      <c r="AC5" s="7">
        <f>IF($B$3="","",DAY($B$3+20))</f>
      </c>
      <c r="AD5" s="7">
        <f>IF($B$3="","",DAY($B$3+21))</f>
      </c>
      <c r="AE5" s="7">
        <f>IF($B$3="","",DAY($B$3+22))</f>
      </c>
      <c r="AF5" s="7">
        <f>IF($B$3="","",DAY($B$3+23))</f>
      </c>
      <c r="AG5" s="7">
        <f>IF($B$3="","",DAY($B$3+24))</f>
      </c>
      <c r="AH5" s="7">
        <f>IF($B$3="","",DAY($B$3+25))</f>
      </c>
      <c r="AI5" s="7">
        <f>IF($B$3="","",DAY($B$3+26))</f>
      </c>
      <c r="AJ5" s="7">
        <f>IF($B$3="","",DAY($B$3+27))</f>
      </c>
      <c r="AK5" s="7">
        <f>IF($B$3="","",DAY($B$3+28))</f>
      </c>
      <c r="AL5" s="7">
        <f>IF($B$3="","",DAY($B$3+29))</f>
      </c>
      <c r="AM5" s="7">
        <f>IF($B$3="","",DAY($B$3+30))</f>
      </c>
    </row>
    <row r="6" ht="20" customHeight="1" spans="1:39" x14ac:dyDescent="0.25">
      <c r="A6" s="7"/>
      <c r="B6" s="7"/>
      <c r="C6" s="7"/>
      <c r="D6" s="7"/>
      <c r="E6" s="7"/>
      <c r="F6" s="7"/>
      <c r="G6" s="7"/>
      <c r="H6" s="7"/>
      <c r="I6" s="7">
        <f>IF($B$3="","",CHOOSE(WEEKDAY($B$3+0),"日","月","火","水","木","金","土"))</f>
      </c>
      <c r="J6" s="7">
        <f>IF($B$3="","",CHOOSE(WEEKDAY($B$3+1),"日","月","火","水","木","金","土"))</f>
      </c>
      <c r="K6" s="7">
        <f>IF($B$3="","",CHOOSE(WEEKDAY($B$3+2),"日","月","火","水","木","金","土"))</f>
      </c>
      <c r="L6" s="7">
        <f>IF($B$3="","",CHOOSE(WEEKDAY($B$3+3),"日","月","火","水","木","金","土"))</f>
      </c>
      <c r="M6" s="7">
        <f>IF($B$3="","",CHOOSE(WEEKDAY($B$3+4),"日","月","火","水","木","金","土"))</f>
      </c>
      <c r="N6" s="7">
        <f>IF($B$3="","",CHOOSE(WEEKDAY($B$3+5),"日","月","火","水","木","金","土"))</f>
      </c>
      <c r="O6" s="7">
        <f>IF($B$3="","",CHOOSE(WEEKDAY($B$3+6),"日","月","火","水","木","金","土"))</f>
      </c>
      <c r="P6" s="7">
        <f>IF($B$3="","",CHOOSE(WEEKDAY($B$3+7),"日","月","火","水","木","金","土"))</f>
      </c>
      <c r="Q6" s="7">
        <f>IF($B$3="","",CHOOSE(WEEKDAY($B$3+8),"日","月","火","水","木","金","土"))</f>
      </c>
      <c r="R6" s="7">
        <f>IF($B$3="","",CHOOSE(WEEKDAY($B$3+9),"日","月","火","水","木","金","土"))</f>
      </c>
      <c r="S6" s="7">
        <f>IF($B$3="","",CHOOSE(WEEKDAY($B$3+10),"日","月","火","水","木","金","土"))</f>
      </c>
      <c r="T6" s="7">
        <f>IF($B$3="","",CHOOSE(WEEKDAY($B$3+11),"日","月","火","水","木","金","土"))</f>
      </c>
      <c r="U6" s="7">
        <f>IF($B$3="","",CHOOSE(WEEKDAY($B$3+12),"日","月","火","水","木","金","土"))</f>
      </c>
      <c r="V6" s="7">
        <f>IF($B$3="","",CHOOSE(WEEKDAY($B$3+13),"日","月","火","水","木","金","土"))</f>
      </c>
      <c r="W6" s="7">
        <f>IF($B$3="","",CHOOSE(WEEKDAY($B$3+14),"日","月","火","水","木","金","土"))</f>
      </c>
      <c r="X6" s="7">
        <f>IF($B$3="","",CHOOSE(WEEKDAY($B$3+15),"日","月","火","水","木","金","土"))</f>
      </c>
      <c r="Y6" s="7">
        <f>IF($B$3="","",CHOOSE(WEEKDAY($B$3+16),"日","月","火","水","木","金","土"))</f>
      </c>
      <c r="Z6" s="7">
        <f>IF($B$3="","",CHOOSE(WEEKDAY($B$3+17),"日","月","火","水","木","金","土"))</f>
      </c>
      <c r="AA6" s="7">
        <f>IF($B$3="","",CHOOSE(WEEKDAY($B$3+18),"日","月","火","水","木","金","土"))</f>
      </c>
      <c r="AB6" s="7">
        <f>IF($B$3="","",CHOOSE(WEEKDAY($B$3+19),"日","月","火","水","木","金","土"))</f>
      </c>
      <c r="AC6" s="7">
        <f>IF($B$3="","",CHOOSE(WEEKDAY($B$3+20),"日","月","火","水","木","金","土"))</f>
      </c>
      <c r="AD6" s="7">
        <f>IF($B$3="","",CHOOSE(WEEKDAY($B$3+21),"日","月","火","水","木","金","土"))</f>
      </c>
      <c r="AE6" s="7">
        <f>IF($B$3="","",CHOOSE(WEEKDAY($B$3+22),"日","月","火","水","木","金","土"))</f>
      </c>
      <c r="AF6" s="7">
        <f>IF($B$3="","",CHOOSE(WEEKDAY($B$3+23),"日","月","火","水","木","金","土"))</f>
      </c>
      <c r="AG6" s="7">
        <f>IF($B$3="","",CHOOSE(WEEKDAY($B$3+24),"日","月","火","水","木","金","土"))</f>
      </c>
      <c r="AH6" s="7">
        <f>IF($B$3="","",CHOOSE(WEEKDAY($B$3+25),"日","月","火","水","木","金","土"))</f>
      </c>
      <c r="AI6" s="7">
        <f>IF($B$3="","",CHOOSE(WEEKDAY($B$3+26),"日","月","火","水","木","金","土"))</f>
      </c>
      <c r="AJ6" s="7">
        <f>IF($B$3="","",CHOOSE(WEEKDAY($B$3+27),"日","月","火","水","木","金","土"))</f>
      </c>
      <c r="AK6" s="7">
        <f>IF($B$3="","",CHOOSE(WEEKDAY($B$3+28),"日","月","火","水","木","金","土"))</f>
      </c>
      <c r="AL6" s="7">
        <f>IF($B$3="","",CHOOSE(WEEKDAY($B$3+29),"日","月","火","水","木","金","土"))</f>
      </c>
      <c r="AM6" s="7">
        <f>IF($B$3="","",CHOOSE(WEEKDAY($B$3+30),"日","月","火","水","木","金","土"))</f>
      </c>
    </row>
    <row r="7" ht="20" customHeight="1" spans="1:39" x14ac:dyDescent="0.25">
      <c r="A7" s="8">
        <v>1</v>
      </c>
      <c r="B7" s="3"/>
      <c r="C7" s="3"/>
      <c r="D7" s="5" t="s">
        <v>17</v>
      </c>
      <c r="E7" s="3"/>
      <c r="F7" s="3"/>
      <c r="G7" s="8">
        <f>IF(OR(E7="",F7=""),"",F7-E7+1)</f>
      </c>
      <c r="H7" s="4">
        <f>IF(OR(E7="",F7="",$F$3=""),"",MAX(0,MIN(1,($F$3-E7+1)/G7)))</f>
      </c>
      <c r="I7" s="8">
        <f>IF(AND($E7&lt;&gt;"",$F7&lt;&gt;"",$B$3+0&gt;=$E7,$B$3+0&lt;=$F7),"■","")</f>
      </c>
      <c r="J7" s="8">
        <f>IF(AND($E7&lt;&gt;"",$F7&lt;&gt;"",$B$3+1&gt;=$E7,$B$3+1&lt;=$F7),"■","")</f>
      </c>
      <c r="K7" s="8">
        <f>IF(AND($E7&lt;&gt;"",$F7&lt;&gt;"",$B$3+2&gt;=$E7,$B$3+2&lt;=$F7),"■","")</f>
      </c>
      <c r="L7" s="8">
        <f>IF(AND($E7&lt;&gt;"",$F7&lt;&gt;"",$B$3+3&gt;=$E7,$B$3+3&lt;=$F7),"■","")</f>
      </c>
      <c r="M7" s="8">
        <f>IF(AND($E7&lt;&gt;"",$F7&lt;&gt;"",$B$3+4&gt;=$E7,$B$3+4&lt;=$F7),"■","")</f>
      </c>
      <c r="N7" s="8">
        <f>IF(AND($E7&lt;&gt;"",$F7&lt;&gt;"",$B$3+5&gt;=$E7,$B$3+5&lt;=$F7),"■","")</f>
      </c>
      <c r="O7" s="8">
        <f>IF(AND($E7&lt;&gt;"",$F7&lt;&gt;"",$B$3+6&gt;=$E7,$B$3+6&lt;=$F7),"■","")</f>
      </c>
      <c r="P7" s="8">
        <f>IF(AND($E7&lt;&gt;"",$F7&lt;&gt;"",$B$3+7&gt;=$E7,$B$3+7&lt;=$F7),"■","")</f>
      </c>
      <c r="Q7" s="8">
        <f>IF(AND($E7&lt;&gt;"",$F7&lt;&gt;"",$B$3+8&gt;=$E7,$B$3+8&lt;=$F7),"■","")</f>
      </c>
      <c r="R7" s="8">
        <f>IF(AND($E7&lt;&gt;"",$F7&lt;&gt;"",$B$3+9&gt;=$E7,$B$3+9&lt;=$F7),"■","")</f>
      </c>
      <c r="S7" s="8">
        <f>IF(AND($E7&lt;&gt;"",$F7&lt;&gt;"",$B$3+10&gt;=$E7,$B$3+10&lt;=$F7),"■","")</f>
      </c>
      <c r="T7" s="8">
        <f>IF(AND($E7&lt;&gt;"",$F7&lt;&gt;"",$B$3+11&gt;=$E7,$B$3+11&lt;=$F7),"■","")</f>
      </c>
      <c r="U7" s="8">
        <f>IF(AND($E7&lt;&gt;"",$F7&lt;&gt;"",$B$3+12&gt;=$E7,$B$3+12&lt;=$F7),"■","")</f>
      </c>
      <c r="V7" s="8">
        <f>IF(AND($E7&lt;&gt;"",$F7&lt;&gt;"",$B$3+13&gt;=$E7,$B$3+13&lt;=$F7),"■","")</f>
      </c>
      <c r="W7" s="8">
        <f>IF(AND($E7&lt;&gt;"",$F7&lt;&gt;"",$B$3+14&gt;=$E7,$B$3+14&lt;=$F7),"■","")</f>
      </c>
      <c r="X7" s="8">
        <f>IF(AND($E7&lt;&gt;"",$F7&lt;&gt;"",$B$3+15&gt;=$E7,$B$3+15&lt;=$F7),"■","")</f>
      </c>
      <c r="Y7" s="8">
        <f>IF(AND($E7&lt;&gt;"",$F7&lt;&gt;"",$B$3+16&gt;=$E7,$B$3+16&lt;=$F7),"■","")</f>
      </c>
      <c r="Z7" s="8">
        <f>IF(AND($E7&lt;&gt;"",$F7&lt;&gt;"",$B$3+17&gt;=$E7,$B$3+17&lt;=$F7),"■","")</f>
      </c>
      <c r="AA7" s="8">
        <f>IF(AND($E7&lt;&gt;"",$F7&lt;&gt;"",$B$3+18&gt;=$E7,$B$3+18&lt;=$F7),"■","")</f>
      </c>
      <c r="AB7" s="8">
        <f>IF(AND($E7&lt;&gt;"",$F7&lt;&gt;"",$B$3+19&gt;=$E7,$B$3+19&lt;=$F7),"■","")</f>
      </c>
      <c r="AC7" s="8">
        <f>IF(AND($E7&lt;&gt;"",$F7&lt;&gt;"",$B$3+20&gt;=$E7,$B$3+20&lt;=$F7),"■","")</f>
      </c>
      <c r="AD7" s="8">
        <f>IF(AND($E7&lt;&gt;"",$F7&lt;&gt;"",$B$3+21&gt;=$E7,$B$3+21&lt;=$F7),"■","")</f>
      </c>
      <c r="AE7" s="8">
        <f>IF(AND($E7&lt;&gt;"",$F7&lt;&gt;"",$B$3+22&gt;=$E7,$B$3+22&lt;=$F7),"■","")</f>
      </c>
      <c r="AF7" s="8">
        <f>IF(AND($E7&lt;&gt;"",$F7&lt;&gt;"",$B$3+23&gt;=$E7,$B$3+23&lt;=$F7),"■","")</f>
      </c>
      <c r="AG7" s="8">
        <f>IF(AND($E7&lt;&gt;"",$F7&lt;&gt;"",$B$3+24&gt;=$E7,$B$3+24&lt;=$F7),"■","")</f>
      </c>
      <c r="AH7" s="8">
        <f>IF(AND($E7&lt;&gt;"",$F7&lt;&gt;"",$B$3+25&gt;=$E7,$B$3+25&lt;=$F7),"■","")</f>
      </c>
      <c r="AI7" s="8">
        <f>IF(AND($E7&lt;&gt;"",$F7&lt;&gt;"",$B$3+26&gt;=$E7,$B$3+26&lt;=$F7),"■","")</f>
      </c>
      <c r="AJ7" s="8">
        <f>IF(AND($E7&lt;&gt;"",$F7&lt;&gt;"",$B$3+27&gt;=$E7,$B$3+27&lt;=$F7),"■","")</f>
      </c>
      <c r="AK7" s="8">
        <f>IF(AND($E7&lt;&gt;"",$F7&lt;&gt;"",$B$3+28&gt;=$E7,$B$3+28&lt;=$F7),"■","")</f>
      </c>
      <c r="AL7" s="8">
        <f>IF(AND($E7&lt;&gt;"",$F7&lt;&gt;"",$B$3+29&gt;=$E7,$B$3+29&lt;=$F7),"■","")</f>
      </c>
      <c r="AM7" s="8">
        <f>IF(AND($E7&lt;&gt;"",$F7&lt;&gt;"",$B$3+30&gt;=$E7,$B$3+30&lt;=$F7),"■","")</f>
      </c>
    </row>
    <row r="8" ht="20" customHeight="1" spans="1:39" x14ac:dyDescent="0.25">
      <c r="A8" s="8"/>
      <c r="B8" s="3"/>
      <c r="C8" s="3"/>
      <c r="D8" s="5" t="s">
        <v>18</v>
      </c>
      <c r="E8" s="3"/>
      <c r="F8" s="3"/>
      <c r="G8" s="8">
        <f>IF(OR(E8="",F8=""),"",F8-E8+1)</f>
      </c>
      <c r="H8" s="4"/>
      <c r="I8" s="8">
        <f>IF(AND($E8&lt;&gt;"",$B$3+0&gt;=$E8,$B$3+0&lt;=IF($F8="",$F$3,$F8)),"●","")</f>
      </c>
      <c r="J8" s="8">
        <f>IF(AND($E8&lt;&gt;"",$B$3+1&gt;=$E8,$B$3+1&lt;=IF($F8="",$F$3,$F8)),"●","")</f>
      </c>
      <c r="K8" s="8">
        <f>IF(AND($E8&lt;&gt;"",$B$3+2&gt;=$E8,$B$3+2&lt;=IF($F8="",$F$3,$F8)),"●","")</f>
      </c>
      <c r="L8" s="8">
        <f>IF(AND($E8&lt;&gt;"",$B$3+3&gt;=$E8,$B$3+3&lt;=IF($F8="",$F$3,$F8)),"●","")</f>
      </c>
      <c r="M8" s="8">
        <f>IF(AND($E8&lt;&gt;"",$B$3+4&gt;=$E8,$B$3+4&lt;=IF($F8="",$F$3,$F8)),"●","")</f>
      </c>
      <c r="N8" s="8">
        <f>IF(AND($E8&lt;&gt;"",$B$3+5&gt;=$E8,$B$3+5&lt;=IF($F8="",$F$3,$F8)),"●","")</f>
      </c>
      <c r="O8" s="8">
        <f>IF(AND($E8&lt;&gt;"",$B$3+6&gt;=$E8,$B$3+6&lt;=IF($F8="",$F$3,$F8)),"●","")</f>
      </c>
      <c r="P8" s="8">
        <f>IF(AND($E8&lt;&gt;"",$B$3+7&gt;=$E8,$B$3+7&lt;=IF($F8="",$F$3,$F8)),"●","")</f>
      </c>
      <c r="Q8" s="8">
        <f>IF(AND($E8&lt;&gt;"",$B$3+8&gt;=$E8,$B$3+8&lt;=IF($F8="",$F$3,$F8)),"●","")</f>
      </c>
      <c r="R8" s="8">
        <f>IF(AND($E8&lt;&gt;"",$B$3+9&gt;=$E8,$B$3+9&lt;=IF($F8="",$F$3,$F8)),"●","")</f>
      </c>
      <c r="S8" s="8">
        <f>IF(AND($E8&lt;&gt;"",$B$3+10&gt;=$E8,$B$3+10&lt;=IF($F8="",$F$3,$F8)),"●","")</f>
      </c>
      <c r="T8" s="8">
        <f>IF(AND($E8&lt;&gt;"",$B$3+11&gt;=$E8,$B$3+11&lt;=IF($F8="",$F$3,$F8)),"●","")</f>
      </c>
      <c r="U8" s="8">
        <f>IF(AND($E8&lt;&gt;"",$B$3+12&gt;=$E8,$B$3+12&lt;=IF($F8="",$F$3,$F8)),"●","")</f>
      </c>
      <c r="V8" s="8">
        <f>IF(AND($E8&lt;&gt;"",$B$3+13&gt;=$E8,$B$3+13&lt;=IF($F8="",$F$3,$F8)),"●","")</f>
      </c>
      <c r="W8" s="8">
        <f>IF(AND($E8&lt;&gt;"",$B$3+14&gt;=$E8,$B$3+14&lt;=IF($F8="",$F$3,$F8)),"●","")</f>
      </c>
      <c r="X8" s="8">
        <f>IF(AND($E8&lt;&gt;"",$B$3+15&gt;=$E8,$B$3+15&lt;=IF($F8="",$F$3,$F8)),"●","")</f>
      </c>
      <c r="Y8" s="8">
        <f>IF(AND($E8&lt;&gt;"",$B$3+16&gt;=$E8,$B$3+16&lt;=IF($F8="",$F$3,$F8)),"●","")</f>
      </c>
      <c r="Z8" s="8">
        <f>IF(AND($E8&lt;&gt;"",$B$3+17&gt;=$E8,$B$3+17&lt;=IF($F8="",$F$3,$F8)),"●","")</f>
      </c>
      <c r="AA8" s="8">
        <f>IF(AND($E8&lt;&gt;"",$B$3+18&gt;=$E8,$B$3+18&lt;=IF($F8="",$F$3,$F8)),"●","")</f>
      </c>
      <c r="AB8" s="8">
        <f>IF(AND($E8&lt;&gt;"",$B$3+19&gt;=$E8,$B$3+19&lt;=IF($F8="",$F$3,$F8)),"●","")</f>
      </c>
      <c r="AC8" s="8">
        <f>IF(AND($E8&lt;&gt;"",$B$3+20&gt;=$E8,$B$3+20&lt;=IF($F8="",$F$3,$F8)),"●","")</f>
      </c>
      <c r="AD8" s="8">
        <f>IF(AND($E8&lt;&gt;"",$B$3+21&gt;=$E8,$B$3+21&lt;=IF($F8="",$F$3,$F8)),"●","")</f>
      </c>
      <c r="AE8" s="8">
        <f>IF(AND($E8&lt;&gt;"",$B$3+22&gt;=$E8,$B$3+22&lt;=IF($F8="",$F$3,$F8)),"●","")</f>
      </c>
      <c r="AF8" s="8">
        <f>IF(AND($E8&lt;&gt;"",$B$3+23&gt;=$E8,$B$3+23&lt;=IF($F8="",$F$3,$F8)),"●","")</f>
      </c>
      <c r="AG8" s="8">
        <f>IF(AND($E8&lt;&gt;"",$B$3+24&gt;=$E8,$B$3+24&lt;=IF($F8="",$F$3,$F8)),"●","")</f>
      </c>
      <c r="AH8" s="8">
        <f>IF(AND($E8&lt;&gt;"",$B$3+25&gt;=$E8,$B$3+25&lt;=IF($F8="",$F$3,$F8)),"●","")</f>
      </c>
      <c r="AI8" s="8">
        <f>IF(AND($E8&lt;&gt;"",$B$3+26&gt;=$E8,$B$3+26&lt;=IF($F8="",$F$3,$F8)),"●","")</f>
      </c>
      <c r="AJ8" s="8">
        <f>IF(AND($E8&lt;&gt;"",$B$3+27&gt;=$E8,$B$3+27&lt;=IF($F8="",$F$3,$F8)),"●","")</f>
      </c>
      <c r="AK8" s="8">
        <f>IF(AND($E8&lt;&gt;"",$B$3+28&gt;=$E8,$B$3+28&lt;=IF($F8="",$F$3,$F8)),"●","")</f>
      </c>
      <c r="AL8" s="8">
        <f>IF(AND($E8&lt;&gt;"",$B$3+29&gt;=$E8,$B$3+29&lt;=IF($F8="",$F$3,$F8)),"●","")</f>
      </c>
      <c r="AM8" s="8">
        <f>IF(AND($E8&lt;&gt;"",$B$3+30&gt;=$E8,$B$3+30&lt;=IF($F8="",$F$3,$F8)),"●","")</f>
      </c>
    </row>
    <row r="9" ht="20" customHeight="1" spans="1:39" x14ac:dyDescent="0.25">
      <c r="A9" s="8">
        <v>2</v>
      </c>
      <c r="B9" s="3"/>
      <c r="C9" s="3"/>
      <c r="D9" s="5" t="s">
        <v>17</v>
      </c>
      <c r="E9" s="3"/>
      <c r="F9" s="3"/>
      <c r="G9" s="8">
        <f>IF(OR(E9="",F9=""),"",F9-E9+1)</f>
      </c>
      <c r="H9" s="4">
        <f>IF(OR(E9="",F9="",$F$3=""),"",MAX(0,MIN(1,($F$3-E9+1)/G9)))</f>
      </c>
      <c r="I9" s="8">
        <f>IF(AND($E9&lt;&gt;"",$F9&lt;&gt;"",$B$3+0&gt;=$E9,$B$3+0&lt;=$F9),"■","")</f>
      </c>
      <c r="J9" s="8">
        <f>IF(AND($E9&lt;&gt;"",$F9&lt;&gt;"",$B$3+1&gt;=$E9,$B$3+1&lt;=$F9),"■","")</f>
      </c>
      <c r="K9" s="8">
        <f>IF(AND($E9&lt;&gt;"",$F9&lt;&gt;"",$B$3+2&gt;=$E9,$B$3+2&lt;=$F9),"■","")</f>
      </c>
      <c r="L9" s="8">
        <f>IF(AND($E9&lt;&gt;"",$F9&lt;&gt;"",$B$3+3&gt;=$E9,$B$3+3&lt;=$F9),"■","")</f>
      </c>
      <c r="M9" s="8">
        <f>IF(AND($E9&lt;&gt;"",$F9&lt;&gt;"",$B$3+4&gt;=$E9,$B$3+4&lt;=$F9),"■","")</f>
      </c>
      <c r="N9" s="8">
        <f>IF(AND($E9&lt;&gt;"",$F9&lt;&gt;"",$B$3+5&gt;=$E9,$B$3+5&lt;=$F9),"■","")</f>
      </c>
      <c r="O9" s="8">
        <f>IF(AND($E9&lt;&gt;"",$F9&lt;&gt;"",$B$3+6&gt;=$E9,$B$3+6&lt;=$F9),"■","")</f>
      </c>
      <c r="P9" s="8">
        <f>IF(AND($E9&lt;&gt;"",$F9&lt;&gt;"",$B$3+7&gt;=$E9,$B$3+7&lt;=$F9),"■","")</f>
      </c>
      <c r="Q9" s="8">
        <f>IF(AND($E9&lt;&gt;"",$F9&lt;&gt;"",$B$3+8&gt;=$E9,$B$3+8&lt;=$F9),"■","")</f>
      </c>
      <c r="R9" s="8">
        <f>IF(AND($E9&lt;&gt;"",$F9&lt;&gt;"",$B$3+9&gt;=$E9,$B$3+9&lt;=$F9),"■","")</f>
      </c>
      <c r="S9" s="8">
        <f>IF(AND($E9&lt;&gt;"",$F9&lt;&gt;"",$B$3+10&gt;=$E9,$B$3+10&lt;=$F9),"■","")</f>
      </c>
      <c r="T9" s="8">
        <f>IF(AND($E9&lt;&gt;"",$F9&lt;&gt;"",$B$3+11&gt;=$E9,$B$3+11&lt;=$F9),"■","")</f>
      </c>
      <c r="U9" s="8">
        <f>IF(AND($E9&lt;&gt;"",$F9&lt;&gt;"",$B$3+12&gt;=$E9,$B$3+12&lt;=$F9),"■","")</f>
      </c>
      <c r="V9" s="8">
        <f>IF(AND($E9&lt;&gt;"",$F9&lt;&gt;"",$B$3+13&gt;=$E9,$B$3+13&lt;=$F9),"■","")</f>
      </c>
      <c r="W9" s="8">
        <f>IF(AND($E9&lt;&gt;"",$F9&lt;&gt;"",$B$3+14&gt;=$E9,$B$3+14&lt;=$F9),"■","")</f>
      </c>
      <c r="X9" s="8">
        <f>IF(AND($E9&lt;&gt;"",$F9&lt;&gt;"",$B$3+15&gt;=$E9,$B$3+15&lt;=$F9),"■","")</f>
      </c>
      <c r="Y9" s="8">
        <f>IF(AND($E9&lt;&gt;"",$F9&lt;&gt;"",$B$3+16&gt;=$E9,$B$3+16&lt;=$F9),"■","")</f>
      </c>
      <c r="Z9" s="8">
        <f>IF(AND($E9&lt;&gt;"",$F9&lt;&gt;"",$B$3+17&gt;=$E9,$B$3+17&lt;=$F9),"■","")</f>
      </c>
      <c r="AA9" s="8">
        <f>IF(AND($E9&lt;&gt;"",$F9&lt;&gt;"",$B$3+18&gt;=$E9,$B$3+18&lt;=$F9),"■","")</f>
      </c>
      <c r="AB9" s="8">
        <f>IF(AND($E9&lt;&gt;"",$F9&lt;&gt;"",$B$3+19&gt;=$E9,$B$3+19&lt;=$F9),"■","")</f>
      </c>
      <c r="AC9" s="8">
        <f>IF(AND($E9&lt;&gt;"",$F9&lt;&gt;"",$B$3+20&gt;=$E9,$B$3+20&lt;=$F9),"■","")</f>
      </c>
      <c r="AD9" s="8">
        <f>IF(AND($E9&lt;&gt;"",$F9&lt;&gt;"",$B$3+21&gt;=$E9,$B$3+21&lt;=$F9),"■","")</f>
      </c>
      <c r="AE9" s="8">
        <f>IF(AND($E9&lt;&gt;"",$F9&lt;&gt;"",$B$3+22&gt;=$E9,$B$3+22&lt;=$F9),"■","")</f>
      </c>
      <c r="AF9" s="8">
        <f>IF(AND($E9&lt;&gt;"",$F9&lt;&gt;"",$B$3+23&gt;=$E9,$B$3+23&lt;=$F9),"■","")</f>
      </c>
      <c r="AG9" s="8">
        <f>IF(AND($E9&lt;&gt;"",$F9&lt;&gt;"",$B$3+24&gt;=$E9,$B$3+24&lt;=$F9),"■","")</f>
      </c>
      <c r="AH9" s="8">
        <f>IF(AND($E9&lt;&gt;"",$F9&lt;&gt;"",$B$3+25&gt;=$E9,$B$3+25&lt;=$F9),"■","")</f>
      </c>
      <c r="AI9" s="8">
        <f>IF(AND($E9&lt;&gt;"",$F9&lt;&gt;"",$B$3+26&gt;=$E9,$B$3+26&lt;=$F9),"■","")</f>
      </c>
      <c r="AJ9" s="8">
        <f>IF(AND($E9&lt;&gt;"",$F9&lt;&gt;"",$B$3+27&gt;=$E9,$B$3+27&lt;=$F9),"■","")</f>
      </c>
      <c r="AK9" s="8">
        <f>IF(AND($E9&lt;&gt;"",$F9&lt;&gt;"",$B$3+28&gt;=$E9,$B$3+28&lt;=$F9),"■","")</f>
      </c>
      <c r="AL9" s="8">
        <f>IF(AND($E9&lt;&gt;"",$F9&lt;&gt;"",$B$3+29&gt;=$E9,$B$3+29&lt;=$F9),"■","")</f>
      </c>
      <c r="AM9" s="8">
        <f>IF(AND($E9&lt;&gt;"",$F9&lt;&gt;"",$B$3+30&gt;=$E9,$B$3+30&lt;=$F9),"■","")</f>
      </c>
    </row>
    <row r="10" ht="20" customHeight="1" spans="1:39" x14ac:dyDescent="0.25">
      <c r="A10" s="8"/>
      <c r="B10" s="3"/>
      <c r="C10" s="3"/>
      <c r="D10" s="5" t="s">
        <v>18</v>
      </c>
      <c r="E10" s="3"/>
      <c r="F10" s="3"/>
      <c r="G10" s="8">
        <f>IF(OR(E10="",F10=""),"",F10-E10+1)</f>
      </c>
      <c r="H10" s="4"/>
      <c r="I10" s="8">
        <f>IF(AND($E10&lt;&gt;"",$B$3+0&gt;=$E10,$B$3+0&lt;=IF($F10="",$F$3,$F10)),"●","")</f>
      </c>
      <c r="J10" s="8">
        <f>IF(AND($E10&lt;&gt;"",$B$3+1&gt;=$E10,$B$3+1&lt;=IF($F10="",$F$3,$F10)),"●","")</f>
      </c>
      <c r="K10" s="8">
        <f>IF(AND($E10&lt;&gt;"",$B$3+2&gt;=$E10,$B$3+2&lt;=IF($F10="",$F$3,$F10)),"●","")</f>
      </c>
      <c r="L10" s="8">
        <f>IF(AND($E10&lt;&gt;"",$B$3+3&gt;=$E10,$B$3+3&lt;=IF($F10="",$F$3,$F10)),"●","")</f>
      </c>
      <c r="M10" s="8">
        <f>IF(AND($E10&lt;&gt;"",$B$3+4&gt;=$E10,$B$3+4&lt;=IF($F10="",$F$3,$F10)),"●","")</f>
      </c>
      <c r="N10" s="8">
        <f>IF(AND($E10&lt;&gt;"",$B$3+5&gt;=$E10,$B$3+5&lt;=IF($F10="",$F$3,$F10)),"●","")</f>
      </c>
      <c r="O10" s="8">
        <f>IF(AND($E10&lt;&gt;"",$B$3+6&gt;=$E10,$B$3+6&lt;=IF($F10="",$F$3,$F10)),"●","")</f>
      </c>
      <c r="P10" s="8">
        <f>IF(AND($E10&lt;&gt;"",$B$3+7&gt;=$E10,$B$3+7&lt;=IF($F10="",$F$3,$F10)),"●","")</f>
      </c>
      <c r="Q10" s="8">
        <f>IF(AND($E10&lt;&gt;"",$B$3+8&gt;=$E10,$B$3+8&lt;=IF($F10="",$F$3,$F10)),"●","")</f>
      </c>
      <c r="R10" s="8">
        <f>IF(AND($E10&lt;&gt;"",$B$3+9&gt;=$E10,$B$3+9&lt;=IF($F10="",$F$3,$F10)),"●","")</f>
      </c>
      <c r="S10" s="8">
        <f>IF(AND($E10&lt;&gt;"",$B$3+10&gt;=$E10,$B$3+10&lt;=IF($F10="",$F$3,$F10)),"●","")</f>
      </c>
      <c r="T10" s="8">
        <f>IF(AND($E10&lt;&gt;"",$B$3+11&gt;=$E10,$B$3+11&lt;=IF($F10="",$F$3,$F10)),"●","")</f>
      </c>
      <c r="U10" s="8">
        <f>IF(AND($E10&lt;&gt;"",$B$3+12&gt;=$E10,$B$3+12&lt;=IF($F10="",$F$3,$F10)),"●","")</f>
      </c>
      <c r="V10" s="8">
        <f>IF(AND($E10&lt;&gt;"",$B$3+13&gt;=$E10,$B$3+13&lt;=IF($F10="",$F$3,$F10)),"●","")</f>
      </c>
      <c r="W10" s="8">
        <f>IF(AND($E10&lt;&gt;"",$B$3+14&gt;=$E10,$B$3+14&lt;=IF($F10="",$F$3,$F10)),"●","")</f>
      </c>
      <c r="X10" s="8">
        <f>IF(AND($E10&lt;&gt;"",$B$3+15&gt;=$E10,$B$3+15&lt;=IF($F10="",$F$3,$F10)),"●","")</f>
      </c>
      <c r="Y10" s="8">
        <f>IF(AND($E10&lt;&gt;"",$B$3+16&gt;=$E10,$B$3+16&lt;=IF($F10="",$F$3,$F10)),"●","")</f>
      </c>
      <c r="Z10" s="8">
        <f>IF(AND($E10&lt;&gt;"",$B$3+17&gt;=$E10,$B$3+17&lt;=IF($F10="",$F$3,$F10)),"●","")</f>
      </c>
      <c r="AA10" s="8">
        <f>IF(AND($E10&lt;&gt;"",$B$3+18&gt;=$E10,$B$3+18&lt;=IF($F10="",$F$3,$F10)),"●","")</f>
      </c>
      <c r="AB10" s="8">
        <f>IF(AND($E10&lt;&gt;"",$B$3+19&gt;=$E10,$B$3+19&lt;=IF($F10="",$F$3,$F10)),"●","")</f>
      </c>
      <c r="AC10" s="8">
        <f>IF(AND($E10&lt;&gt;"",$B$3+20&gt;=$E10,$B$3+20&lt;=IF($F10="",$F$3,$F10)),"●","")</f>
      </c>
      <c r="AD10" s="8">
        <f>IF(AND($E10&lt;&gt;"",$B$3+21&gt;=$E10,$B$3+21&lt;=IF($F10="",$F$3,$F10)),"●","")</f>
      </c>
      <c r="AE10" s="8">
        <f>IF(AND($E10&lt;&gt;"",$B$3+22&gt;=$E10,$B$3+22&lt;=IF($F10="",$F$3,$F10)),"●","")</f>
      </c>
      <c r="AF10" s="8">
        <f>IF(AND($E10&lt;&gt;"",$B$3+23&gt;=$E10,$B$3+23&lt;=IF($F10="",$F$3,$F10)),"●","")</f>
      </c>
      <c r="AG10" s="8">
        <f>IF(AND($E10&lt;&gt;"",$B$3+24&gt;=$E10,$B$3+24&lt;=IF($F10="",$F$3,$F10)),"●","")</f>
      </c>
      <c r="AH10" s="8">
        <f>IF(AND($E10&lt;&gt;"",$B$3+25&gt;=$E10,$B$3+25&lt;=IF($F10="",$F$3,$F10)),"●","")</f>
      </c>
      <c r="AI10" s="8">
        <f>IF(AND($E10&lt;&gt;"",$B$3+26&gt;=$E10,$B$3+26&lt;=IF($F10="",$F$3,$F10)),"●","")</f>
      </c>
      <c r="AJ10" s="8">
        <f>IF(AND($E10&lt;&gt;"",$B$3+27&gt;=$E10,$B$3+27&lt;=IF($F10="",$F$3,$F10)),"●","")</f>
      </c>
      <c r="AK10" s="8">
        <f>IF(AND($E10&lt;&gt;"",$B$3+28&gt;=$E10,$B$3+28&lt;=IF($F10="",$F$3,$F10)),"●","")</f>
      </c>
      <c r="AL10" s="8">
        <f>IF(AND($E10&lt;&gt;"",$B$3+29&gt;=$E10,$B$3+29&lt;=IF($F10="",$F$3,$F10)),"●","")</f>
      </c>
      <c r="AM10" s="8">
        <f>IF(AND($E10&lt;&gt;"",$B$3+30&gt;=$E10,$B$3+30&lt;=IF($F10="",$F$3,$F10)),"●","")</f>
      </c>
    </row>
    <row r="11" ht="20" customHeight="1" spans="1:39" x14ac:dyDescent="0.25">
      <c r="A11" s="8">
        <v>3</v>
      </c>
      <c r="B11" s="3"/>
      <c r="C11" s="3"/>
      <c r="D11" s="5" t="s">
        <v>17</v>
      </c>
      <c r="E11" s="3"/>
      <c r="F11" s="3"/>
      <c r="G11" s="8">
        <f>IF(OR(E11="",F11=""),"",F11-E11+1)</f>
      </c>
      <c r="H11" s="4">
        <f>IF(OR(E11="",F11="",$F$3=""),"",MAX(0,MIN(1,($F$3-E11+1)/G11)))</f>
      </c>
      <c r="I11" s="8">
        <f>IF(AND($E11&lt;&gt;"",$F11&lt;&gt;"",$B$3+0&gt;=$E11,$B$3+0&lt;=$F11),"■","")</f>
      </c>
      <c r="J11" s="8">
        <f>IF(AND($E11&lt;&gt;"",$F11&lt;&gt;"",$B$3+1&gt;=$E11,$B$3+1&lt;=$F11),"■","")</f>
      </c>
      <c r="K11" s="8">
        <f>IF(AND($E11&lt;&gt;"",$F11&lt;&gt;"",$B$3+2&gt;=$E11,$B$3+2&lt;=$F11),"■","")</f>
      </c>
      <c r="L11" s="8">
        <f>IF(AND($E11&lt;&gt;"",$F11&lt;&gt;"",$B$3+3&gt;=$E11,$B$3+3&lt;=$F11),"■","")</f>
      </c>
      <c r="M11" s="8">
        <f>IF(AND($E11&lt;&gt;"",$F11&lt;&gt;"",$B$3+4&gt;=$E11,$B$3+4&lt;=$F11),"■","")</f>
      </c>
      <c r="N11" s="8">
        <f>IF(AND($E11&lt;&gt;"",$F11&lt;&gt;"",$B$3+5&gt;=$E11,$B$3+5&lt;=$F11),"■","")</f>
      </c>
      <c r="O11" s="8">
        <f>IF(AND($E11&lt;&gt;"",$F11&lt;&gt;"",$B$3+6&gt;=$E11,$B$3+6&lt;=$F11),"■","")</f>
      </c>
      <c r="P11" s="8">
        <f>IF(AND($E11&lt;&gt;"",$F11&lt;&gt;"",$B$3+7&gt;=$E11,$B$3+7&lt;=$F11),"■","")</f>
      </c>
      <c r="Q11" s="8">
        <f>IF(AND($E11&lt;&gt;"",$F11&lt;&gt;"",$B$3+8&gt;=$E11,$B$3+8&lt;=$F11),"■","")</f>
      </c>
      <c r="R11" s="8">
        <f>IF(AND($E11&lt;&gt;"",$F11&lt;&gt;"",$B$3+9&gt;=$E11,$B$3+9&lt;=$F11),"■","")</f>
      </c>
      <c r="S11" s="8">
        <f>IF(AND($E11&lt;&gt;"",$F11&lt;&gt;"",$B$3+10&gt;=$E11,$B$3+10&lt;=$F11),"■","")</f>
      </c>
      <c r="T11" s="8">
        <f>IF(AND($E11&lt;&gt;"",$F11&lt;&gt;"",$B$3+11&gt;=$E11,$B$3+11&lt;=$F11),"■","")</f>
      </c>
      <c r="U11" s="8">
        <f>IF(AND($E11&lt;&gt;"",$F11&lt;&gt;"",$B$3+12&gt;=$E11,$B$3+12&lt;=$F11),"■","")</f>
      </c>
      <c r="V11" s="8">
        <f>IF(AND($E11&lt;&gt;"",$F11&lt;&gt;"",$B$3+13&gt;=$E11,$B$3+13&lt;=$F11),"■","")</f>
      </c>
      <c r="W11" s="8">
        <f>IF(AND($E11&lt;&gt;"",$F11&lt;&gt;"",$B$3+14&gt;=$E11,$B$3+14&lt;=$F11),"■","")</f>
      </c>
      <c r="X11" s="8">
        <f>IF(AND($E11&lt;&gt;"",$F11&lt;&gt;"",$B$3+15&gt;=$E11,$B$3+15&lt;=$F11),"■","")</f>
      </c>
      <c r="Y11" s="8">
        <f>IF(AND($E11&lt;&gt;"",$F11&lt;&gt;"",$B$3+16&gt;=$E11,$B$3+16&lt;=$F11),"■","")</f>
      </c>
      <c r="Z11" s="8">
        <f>IF(AND($E11&lt;&gt;"",$F11&lt;&gt;"",$B$3+17&gt;=$E11,$B$3+17&lt;=$F11),"■","")</f>
      </c>
      <c r="AA11" s="8">
        <f>IF(AND($E11&lt;&gt;"",$F11&lt;&gt;"",$B$3+18&gt;=$E11,$B$3+18&lt;=$F11),"■","")</f>
      </c>
      <c r="AB11" s="8">
        <f>IF(AND($E11&lt;&gt;"",$F11&lt;&gt;"",$B$3+19&gt;=$E11,$B$3+19&lt;=$F11),"■","")</f>
      </c>
      <c r="AC11" s="8">
        <f>IF(AND($E11&lt;&gt;"",$F11&lt;&gt;"",$B$3+20&gt;=$E11,$B$3+20&lt;=$F11),"■","")</f>
      </c>
      <c r="AD11" s="8">
        <f>IF(AND($E11&lt;&gt;"",$F11&lt;&gt;"",$B$3+21&gt;=$E11,$B$3+21&lt;=$F11),"■","")</f>
      </c>
      <c r="AE11" s="8">
        <f>IF(AND($E11&lt;&gt;"",$F11&lt;&gt;"",$B$3+22&gt;=$E11,$B$3+22&lt;=$F11),"■","")</f>
      </c>
      <c r="AF11" s="8">
        <f>IF(AND($E11&lt;&gt;"",$F11&lt;&gt;"",$B$3+23&gt;=$E11,$B$3+23&lt;=$F11),"■","")</f>
      </c>
      <c r="AG11" s="8">
        <f>IF(AND($E11&lt;&gt;"",$F11&lt;&gt;"",$B$3+24&gt;=$E11,$B$3+24&lt;=$F11),"■","")</f>
      </c>
      <c r="AH11" s="8">
        <f>IF(AND($E11&lt;&gt;"",$F11&lt;&gt;"",$B$3+25&gt;=$E11,$B$3+25&lt;=$F11),"■","")</f>
      </c>
      <c r="AI11" s="8">
        <f>IF(AND($E11&lt;&gt;"",$F11&lt;&gt;"",$B$3+26&gt;=$E11,$B$3+26&lt;=$F11),"■","")</f>
      </c>
      <c r="AJ11" s="8">
        <f>IF(AND($E11&lt;&gt;"",$F11&lt;&gt;"",$B$3+27&gt;=$E11,$B$3+27&lt;=$F11),"■","")</f>
      </c>
      <c r="AK11" s="8">
        <f>IF(AND($E11&lt;&gt;"",$F11&lt;&gt;"",$B$3+28&gt;=$E11,$B$3+28&lt;=$F11),"■","")</f>
      </c>
      <c r="AL11" s="8">
        <f>IF(AND($E11&lt;&gt;"",$F11&lt;&gt;"",$B$3+29&gt;=$E11,$B$3+29&lt;=$F11),"■","")</f>
      </c>
      <c r="AM11" s="8">
        <f>IF(AND($E11&lt;&gt;"",$F11&lt;&gt;"",$B$3+30&gt;=$E11,$B$3+30&lt;=$F11),"■","")</f>
      </c>
    </row>
    <row r="12" ht="20" customHeight="1" spans="1:39" x14ac:dyDescent="0.25">
      <c r="A12" s="8"/>
      <c r="B12" s="3"/>
      <c r="C12" s="3"/>
      <c r="D12" s="5" t="s">
        <v>18</v>
      </c>
      <c r="E12" s="3"/>
      <c r="F12" s="3"/>
      <c r="G12" s="8">
        <f>IF(OR(E12="",F12=""),"",F12-E12+1)</f>
      </c>
      <c r="H12" s="4"/>
      <c r="I12" s="8">
        <f>IF(AND($E12&lt;&gt;"",$B$3+0&gt;=$E12,$B$3+0&lt;=IF($F12="",$F$3,$F12)),"●","")</f>
      </c>
      <c r="J12" s="8">
        <f>IF(AND($E12&lt;&gt;"",$B$3+1&gt;=$E12,$B$3+1&lt;=IF($F12="",$F$3,$F12)),"●","")</f>
      </c>
      <c r="K12" s="8">
        <f>IF(AND($E12&lt;&gt;"",$B$3+2&gt;=$E12,$B$3+2&lt;=IF($F12="",$F$3,$F12)),"●","")</f>
      </c>
      <c r="L12" s="8">
        <f>IF(AND($E12&lt;&gt;"",$B$3+3&gt;=$E12,$B$3+3&lt;=IF($F12="",$F$3,$F12)),"●","")</f>
      </c>
      <c r="M12" s="8">
        <f>IF(AND($E12&lt;&gt;"",$B$3+4&gt;=$E12,$B$3+4&lt;=IF($F12="",$F$3,$F12)),"●","")</f>
      </c>
      <c r="N12" s="8">
        <f>IF(AND($E12&lt;&gt;"",$B$3+5&gt;=$E12,$B$3+5&lt;=IF($F12="",$F$3,$F12)),"●","")</f>
      </c>
      <c r="O12" s="8">
        <f>IF(AND($E12&lt;&gt;"",$B$3+6&gt;=$E12,$B$3+6&lt;=IF($F12="",$F$3,$F12)),"●","")</f>
      </c>
      <c r="P12" s="8">
        <f>IF(AND($E12&lt;&gt;"",$B$3+7&gt;=$E12,$B$3+7&lt;=IF($F12="",$F$3,$F12)),"●","")</f>
      </c>
      <c r="Q12" s="8">
        <f>IF(AND($E12&lt;&gt;"",$B$3+8&gt;=$E12,$B$3+8&lt;=IF($F12="",$F$3,$F12)),"●","")</f>
      </c>
      <c r="R12" s="8">
        <f>IF(AND($E12&lt;&gt;"",$B$3+9&gt;=$E12,$B$3+9&lt;=IF($F12="",$F$3,$F12)),"●","")</f>
      </c>
      <c r="S12" s="8">
        <f>IF(AND($E12&lt;&gt;"",$B$3+10&gt;=$E12,$B$3+10&lt;=IF($F12="",$F$3,$F12)),"●","")</f>
      </c>
      <c r="T12" s="8">
        <f>IF(AND($E12&lt;&gt;"",$B$3+11&gt;=$E12,$B$3+11&lt;=IF($F12="",$F$3,$F12)),"●","")</f>
      </c>
      <c r="U12" s="8">
        <f>IF(AND($E12&lt;&gt;"",$B$3+12&gt;=$E12,$B$3+12&lt;=IF($F12="",$F$3,$F12)),"●","")</f>
      </c>
      <c r="V12" s="8">
        <f>IF(AND($E12&lt;&gt;"",$B$3+13&gt;=$E12,$B$3+13&lt;=IF($F12="",$F$3,$F12)),"●","")</f>
      </c>
      <c r="W12" s="8">
        <f>IF(AND($E12&lt;&gt;"",$B$3+14&gt;=$E12,$B$3+14&lt;=IF($F12="",$F$3,$F12)),"●","")</f>
      </c>
      <c r="X12" s="8">
        <f>IF(AND($E12&lt;&gt;"",$B$3+15&gt;=$E12,$B$3+15&lt;=IF($F12="",$F$3,$F12)),"●","")</f>
      </c>
      <c r="Y12" s="8">
        <f>IF(AND($E12&lt;&gt;"",$B$3+16&gt;=$E12,$B$3+16&lt;=IF($F12="",$F$3,$F12)),"●","")</f>
      </c>
      <c r="Z12" s="8">
        <f>IF(AND($E12&lt;&gt;"",$B$3+17&gt;=$E12,$B$3+17&lt;=IF($F12="",$F$3,$F12)),"●","")</f>
      </c>
      <c r="AA12" s="8">
        <f>IF(AND($E12&lt;&gt;"",$B$3+18&gt;=$E12,$B$3+18&lt;=IF($F12="",$F$3,$F12)),"●","")</f>
      </c>
      <c r="AB12" s="8">
        <f>IF(AND($E12&lt;&gt;"",$B$3+19&gt;=$E12,$B$3+19&lt;=IF($F12="",$F$3,$F12)),"●","")</f>
      </c>
      <c r="AC12" s="8">
        <f>IF(AND($E12&lt;&gt;"",$B$3+20&gt;=$E12,$B$3+20&lt;=IF($F12="",$F$3,$F12)),"●","")</f>
      </c>
      <c r="AD12" s="8">
        <f>IF(AND($E12&lt;&gt;"",$B$3+21&gt;=$E12,$B$3+21&lt;=IF($F12="",$F$3,$F12)),"●","")</f>
      </c>
      <c r="AE12" s="8">
        <f>IF(AND($E12&lt;&gt;"",$B$3+22&gt;=$E12,$B$3+22&lt;=IF($F12="",$F$3,$F12)),"●","")</f>
      </c>
      <c r="AF12" s="8">
        <f>IF(AND($E12&lt;&gt;"",$B$3+23&gt;=$E12,$B$3+23&lt;=IF($F12="",$F$3,$F12)),"●","")</f>
      </c>
      <c r="AG12" s="8">
        <f>IF(AND($E12&lt;&gt;"",$B$3+24&gt;=$E12,$B$3+24&lt;=IF($F12="",$F$3,$F12)),"●","")</f>
      </c>
      <c r="AH12" s="8">
        <f>IF(AND($E12&lt;&gt;"",$B$3+25&gt;=$E12,$B$3+25&lt;=IF($F12="",$F$3,$F12)),"●","")</f>
      </c>
      <c r="AI12" s="8">
        <f>IF(AND($E12&lt;&gt;"",$B$3+26&gt;=$E12,$B$3+26&lt;=IF($F12="",$F$3,$F12)),"●","")</f>
      </c>
      <c r="AJ12" s="8">
        <f>IF(AND($E12&lt;&gt;"",$B$3+27&gt;=$E12,$B$3+27&lt;=IF($F12="",$F$3,$F12)),"●","")</f>
      </c>
      <c r="AK12" s="8">
        <f>IF(AND($E12&lt;&gt;"",$B$3+28&gt;=$E12,$B$3+28&lt;=IF($F12="",$F$3,$F12)),"●","")</f>
      </c>
      <c r="AL12" s="8">
        <f>IF(AND($E12&lt;&gt;"",$B$3+29&gt;=$E12,$B$3+29&lt;=IF($F12="",$F$3,$F12)),"●","")</f>
      </c>
      <c r="AM12" s="8">
        <f>IF(AND($E12&lt;&gt;"",$B$3+30&gt;=$E12,$B$3+30&lt;=IF($F12="",$F$3,$F12)),"●","")</f>
      </c>
    </row>
    <row r="13" ht="20" customHeight="1" spans="1:39" x14ac:dyDescent="0.25">
      <c r="A13" s="8">
        <v>4</v>
      </c>
      <c r="B13" s="3"/>
      <c r="C13" s="3"/>
      <c r="D13" s="5" t="s">
        <v>17</v>
      </c>
      <c r="E13" s="3"/>
      <c r="F13" s="3"/>
      <c r="G13" s="8">
        <f>IF(OR(E13="",F13=""),"",F13-E13+1)</f>
      </c>
      <c r="H13" s="4">
        <f>IF(OR(E13="",F13="",$F$3=""),"",MAX(0,MIN(1,($F$3-E13+1)/G13)))</f>
      </c>
      <c r="I13" s="8">
        <f>IF(AND($E13&lt;&gt;"",$F13&lt;&gt;"",$B$3+0&gt;=$E13,$B$3+0&lt;=$F13),"■","")</f>
      </c>
      <c r="J13" s="8">
        <f>IF(AND($E13&lt;&gt;"",$F13&lt;&gt;"",$B$3+1&gt;=$E13,$B$3+1&lt;=$F13),"■","")</f>
      </c>
      <c r="K13" s="8">
        <f>IF(AND($E13&lt;&gt;"",$F13&lt;&gt;"",$B$3+2&gt;=$E13,$B$3+2&lt;=$F13),"■","")</f>
      </c>
      <c r="L13" s="8">
        <f>IF(AND($E13&lt;&gt;"",$F13&lt;&gt;"",$B$3+3&gt;=$E13,$B$3+3&lt;=$F13),"■","")</f>
      </c>
      <c r="M13" s="8">
        <f>IF(AND($E13&lt;&gt;"",$F13&lt;&gt;"",$B$3+4&gt;=$E13,$B$3+4&lt;=$F13),"■","")</f>
      </c>
      <c r="N13" s="8">
        <f>IF(AND($E13&lt;&gt;"",$F13&lt;&gt;"",$B$3+5&gt;=$E13,$B$3+5&lt;=$F13),"■","")</f>
      </c>
      <c r="O13" s="8">
        <f>IF(AND($E13&lt;&gt;"",$F13&lt;&gt;"",$B$3+6&gt;=$E13,$B$3+6&lt;=$F13),"■","")</f>
      </c>
      <c r="P13" s="8">
        <f>IF(AND($E13&lt;&gt;"",$F13&lt;&gt;"",$B$3+7&gt;=$E13,$B$3+7&lt;=$F13),"■","")</f>
      </c>
      <c r="Q13" s="8">
        <f>IF(AND($E13&lt;&gt;"",$F13&lt;&gt;"",$B$3+8&gt;=$E13,$B$3+8&lt;=$F13),"■","")</f>
      </c>
      <c r="R13" s="8">
        <f>IF(AND($E13&lt;&gt;"",$F13&lt;&gt;"",$B$3+9&gt;=$E13,$B$3+9&lt;=$F13),"■","")</f>
      </c>
      <c r="S13" s="8">
        <f>IF(AND($E13&lt;&gt;"",$F13&lt;&gt;"",$B$3+10&gt;=$E13,$B$3+10&lt;=$F13),"■","")</f>
      </c>
      <c r="T13" s="8">
        <f>IF(AND($E13&lt;&gt;"",$F13&lt;&gt;"",$B$3+11&gt;=$E13,$B$3+11&lt;=$F13),"■","")</f>
      </c>
      <c r="U13" s="8">
        <f>IF(AND($E13&lt;&gt;"",$F13&lt;&gt;"",$B$3+12&gt;=$E13,$B$3+12&lt;=$F13),"■","")</f>
      </c>
      <c r="V13" s="8">
        <f>IF(AND($E13&lt;&gt;"",$F13&lt;&gt;"",$B$3+13&gt;=$E13,$B$3+13&lt;=$F13),"■","")</f>
      </c>
      <c r="W13" s="8">
        <f>IF(AND($E13&lt;&gt;"",$F13&lt;&gt;"",$B$3+14&gt;=$E13,$B$3+14&lt;=$F13),"■","")</f>
      </c>
      <c r="X13" s="8">
        <f>IF(AND($E13&lt;&gt;"",$F13&lt;&gt;"",$B$3+15&gt;=$E13,$B$3+15&lt;=$F13),"■","")</f>
      </c>
      <c r="Y13" s="8">
        <f>IF(AND($E13&lt;&gt;"",$F13&lt;&gt;"",$B$3+16&gt;=$E13,$B$3+16&lt;=$F13),"■","")</f>
      </c>
      <c r="Z13" s="8">
        <f>IF(AND($E13&lt;&gt;"",$F13&lt;&gt;"",$B$3+17&gt;=$E13,$B$3+17&lt;=$F13),"■","")</f>
      </c>
      <c r="AA13" s="8">
        <f>IF(AND($E13&lt;&gt;"",$F13&lt;&gt;"",$B$3+18&gt;=$E13,$B$3+18&lt;=$F13),"■","")</f>
      </c>
      <c r="AB13" s="8">
        <f>IF(AND($E13&lt;&gt;"",$F13&lt;&gt;"",$B$3+19&gt;=$E13,$B$3+19&lt;=$F13),"■","")</f>
      </c>
      <c r="AC13" s="8">
        <f>IF(AND($E13&lt;&gt;"",$F13&lt;&gt;"",$B$3+20&gt;=$E13,$B$3+20&lt;=$F13),"■","")</f>
      </c>
      <c r="AD13" s="8">
        <f>IF(AND($E13&lt;&gt;"",$F13&lt;&gt;"",$B$3+21&gt;=$E13,$B$3+21&lt;=$F13),"■","")</f>
      </c>
      <c r="AE13" s="8">
        <f>IF(AND($E13&lt;&gt;"",$F13&lt;&gt;"",$B$3+22&gt;=$E13,$B$3+22&lt;=$F13),"■","")</f>
      </c>
      <c r="AF13" s="8">
        <f>IF(AND($E13&lt;&gt;"",$F13&lt;&gt;"",$B$3+23&gt;=$E13,$B$3+23&lt;=$F13),"■","")</f>
      </c>
      <c r="AG13" s="8">
        <f>IF(AND($E13&lt;&gt;"",$F13&lt;&gt;"",$B$3+24&gt;=$E13,$B$3+24&lt;=$F13),"■","")</f>
      </c>
      <c r="AH13" s="8">
        <f>IF(AND($E13&lt;&gt;"",$F13&lt;&gt;"",$B$3+25&gt;=$E13,$B$3+25&lt;=$F13),"■","")</f>
      </c>
      <c r="AI13" s="8">
        <f>IF(AND($E13&lt;&gt;"",$F13&lt;&gt;"",$B$3+26&gt;=$E13,$B$3+26&lt;=$F13),"■","")</f>
      </c>
      <c r="AJ13" s="8">
        <f>IF(AND($E13&lt;&gt;"",$F13&lt;&gt;"",$B$3+27&gt;=$E13,$B$3+27&lt;=$F13),"■","")</f>
      </c>
      <c r="AK13" s="8">
        <f>IF(AND($E13&lt;&gt;"",$F13&lt;&gt;"",$B$3+28&gt;=$E13,$B$3+28&lt;=$F13),"■","")</f>
      </c>
      <c r="AL13" s="8">
        <f>IF(AND($E13&lt;&gt;"",$F13&lt;&gt;"",$B$3+29&gt;=$E13,$B$3+29&lt;=$F13),"■","")</f>
      </c>
      <c r="AM13" s="8">
        <f>IF(AND($E13&lt;&gt;"",$F13&lt;&gt;"",$B$3+30&gt;=$E13,$B$3+30&lt;=$F13),"■","")</f>
      </c>
    </row>
    <row r="14" ht="20" customHeight="1" spans="1:39" x14ac:dyDescent="0.25">
      <c r="A14" s="8"/>
      <c r="B14" s="3"/>
      <c r="C14" s="3"/>
      <c r="D14" s="5" t="s">
        <v>18</v>
      </c>
      <c r="E14" s="3"/>
      <c r="F14" s="3"/>
      <c r="G14" s="8">
        <f>IF(OR(E14="",F14=""),"",F14-E14+1)</f>
      </c>
      <c r="H14" s="4"/>
      <c r="I14" s="8">
        <f>IF(AND($E14&lt;&gt;"",$B$3+0&gt;=$E14,$B$3+0&lt;=IF($F14="",$F$3,$F14)),"●","")</f>
      </c>
      <c r="J14" s="8">
        <f>IF(AND($E14&lt;&gt;"",$B$3+1&gt;=$E14,$B$3+1&lt;=IF($F14="",$F$3,$F14)),"●","")</f>
      </c>
      <c r="K14" s="8">
        <f>IF(AND($E14&lt;&gt;"",$B$3+2&gt;=$E14,$B$3+2&lt;=IF($F14="",$F$3,$F14)),"●","")</f>
      </c>
      <c r="L14" s="8">
        <f>IF(AND($E14&lt;&gt;"",$B$3+3&gt;=$E14,$B$3+3&lt;=IF($F14="",$F$3,$F14)),"●","")</f>
      </c>
      <c r="M14" s="8">
        <f>IF(AND($E14&lt;&gt;"",$B$3+4&gt;=$E14,$B$3+4&lt;=IF($F14="",$F$3,$F14)),"●","")</f>
      </c>
      <c r="N14" s="8">
        <f>IF(AND($E14&lt;&gt;"",$B$3+5&gt;=$E14,$B$3+5&lt;=IF($F14="",$F$3,$F14)),"●","")</f>
      </c>
      <c r="O14" s="8">
        <f>IF(AND($E14&lt;&gt;"",$B$3+6&gt;=$E14,$B$3+6&lt;=IF($F14="",$F$3,$F14)),"●","")</f>
      </c>
      <c r="P14" s="8">
        <f>IF(AND($E14&lt;&gt;"",$B$3+7&gt;=$E14,$B$3+7&lt;=IF($F14="",$F$3,$F14)),"●","")</f>
      </c>
      <c r="Q14" s="8">
        <f>IF(AND($E14&lt;&gt;"",$B$3+8&gt;=$E14,$B$3+8&lt;=IF($F14="",$F$3,$F14)),"●","")</f>
      </c>
      <c r="R14" s="8">
        <f>IF(AND($E14&lt;&gt;"",$B$3+9&gt;=$E14,$B$3+9&lt;=IF($F14="",$F$3,$F14)),"●","")</f>
      </c>
      <c r="S14" s="8">
        <f>IF(AND($E14&lt;&gt;"",$B$3+10&gt;=$E14,$B$3+10&lt;=IF($F14="",$F$3,$F14)),"●","")</f>
      </c>
      <c r="T14" s="8">
        <f>IF(AND($E14&lt;&gt;"",$B$3+11&gt;=$E14,$B$3+11&lt;=IF($F14="",$F$3,$F14)),"●","")</f>
      </c>
      <c r="U14" s="8">
        <f>IF(AND($E14&lt;&gt;"",$B$3+12&gt;=$E14,$B$3+12&lt;=IF($F14="",$F$3,$F14)),"●","")</f>
      </c>
      <c r="V14" s="8">
        <f>IF(AND($E14&lt;&gt;"",$B$3+13&gt;=$E14,$B$3+13&lt;=IF($F14="",$F$3,$F14)),"●","")</f>
      </c>
      <c r="W14" s="8">
        <f>IF(AND($E14&lt;&gt;"",$B$3+14&gt;=$E14,$B$3+14&lt;=IF($F14="",$F$3,$F14)),"●","")</f>
      </c>
      <c r="X14" s="8">
        <f>IF(AND($E14&lt;&gt;"",$B$3+15&gt;=$E14,$B$3+15&lt;=IF($F14="",$F$3,$F14)),"●","")</f>
      </c>
      <c r="Y14" s="8">
        <f>IF(AND($E14&lt;&gt;"",$B$3+16&gt;=$E14,$B$3+16&lt;=IF($F14="",$F$3,$F14)),"●","")</f>
      </c>
      <c r="Z14" s="8">
        <f>IF(AND($E14&lt;&gt;"",$B$3+17&gt;=$E14,$B$3+17&lt;=IF($F14="",$F$3,$F14)),"●","")</f>
      </c>
      <c r="AA14" s="8">
        <f>IF(AND($E14&lt;&gt;"",$B$3+18&gt;=$E14,$B$3+18&lt;=IF($F14="",$F$3,$F14)),"●","")</f>
      </c>
      <c r="AB14" s="8">
        <f>IF(AND($E14&lt;&gt;"",$B$3+19&gt;=$E14,$B$3+19&lt;=IF($F14="",$F$3,$F14)),"●","")</f>
      </c>
      <c r="AC14" s="8">
        <f>IF(AND($E14&lt;&gt;"",$B$3+20&gt;=$E14,$B$3+20&lt;=IF($F14="",$F$3,$F14)),"●","")</f>
      </c>
      <c r="AD14" s="8">
        <f>IF(AND($E14&lt;&gt;"",$B$3+21&gt;=$E14,$B$3+21&lt;=IF($F14="",$F$3,$F14)),"●","")</f>
      </c>
      <c r="AE14" s="8">
        <f>IF(AND($E14&lt;&gt;"",$B$3+22&gt;=$E14,$B$3+22&lt;=IF($F14="",$F$3,$F14)),"●","")</f>
      </c>
      <c r="AF14" s="8">
        <f>IF(AND($E14&lt;&gt;"",$B$3+23&gt;=$E14,$B$3+23&lt;=IF($F14="",$F$3,$F14)),"●","")</f>
      </c>
      <c r="AG14" s="8">
        <f>IF(AND($E14&lt;&gt;"",$B$3+24&gt;=$E14,$B$3+24&lt;=IF($F14="",$F$3,$F14)),"●","")</f>
      </c>
      <c r="AH14" s="8">
        <f>IF(AND($E14&lt;&gt;"",$B$3+25&gt;=$E14,$B$3+25&lt;=IF($F14="",$F$3,$F14)),"●","")</f>
      </c>
      <c r="AI14" s="8">
        <f>IF(AND($E14&lt;&gt;"",$B$3+26&gt;=$E14,$B$3+26&lt;=IF($F14="",$F$3,$F14)),"●","")</f>
      </c>
      <c r="AJ14" s="8">
        <f>IF(AND($E14&lt;&gt;"",$B$3+27&gt;=$E14,$B$3+27&lt;=IF($F14="",$F$3,$F14)),"●","")</f>
      </c>
      <c r="AK14" s="8">
        <f>IF(AND($E14&lt;&gt;"",$B$3+28&gt;=$E14,$B$3+28&lt;=IF($F14="",$F$3,$F14)),"●","")</f>
      </c>
      <c r="AL14" s="8">
        <f>IF(AND($E14&lt;&gt;"",$B$3+29&gt;=$E14,$B$3+29&lt;=IF($F14="",$F$3,$F14)),"●","")</f>
      </c>
      <c r="AM14" s="8">
        <f>IF(AND($E14&lt;&gt;"",$B$3+30&gt;=$E14,$B$3+30&lt;=IF($F14="",$F$3,$F14)),"●","")</f>
      </c>
    </row>
    <row r="15" ht="20" customHeight="1" spans="1:39" x14ac:dyDescent="0.25">
      <c r="A15" s="8">
        <v>5</v>
      </c>
      <c r="B15" s="3"/>
      <c r="C15" s="3"/>
      <c r="D15" s="5" t="s">
        <v>17</v>
      </c>
      <c r="E15" s="3"/>
      <c r="F15" s="3"/>
      <c r="G15" s="8">
        <f>IF(OR(E15="",F15=""),"",F15-E15+1)</f>
      </c>
      <c r="H15" s="4">
        <f>IF(OR(E15="",F15="",$F$3=""),"",MAX(0,MIN(1,($F$3-E15+1)/G15)))</f>
      </c>
      <c r="I15" s="8">
        <f>IF(AND($E15&lt;&gt;"",$F15&lt;&gt;"",$B$3+0&gt;=$E15,$B$3+0&lt;=$F15),"■","")</f>
      </c>
      <c r="J15" s="8">
        <f>IF(AND($E15&lt;&gt;"",$F15&lt;&gt;"",$B$3+1&gt;=$E15,$B$3+1&lt;=$F15),"■","")</f>
      </c>
      <c r="K15" s="8">
        <f>IF(AND($E15&lt;&gt;"",$F15&lt;&gt;"",$B$3+2&gt;=$E15,$B$3+2&lt;=$F15),"■","")</f>
      </c>
      <c r="L15" s="8">
        <f>IF(AND($E15&lt;&gt;"",$F15&lt;&gt;"",$B$3+3&gt;=$E15,$B$3+3&lt;=$F15),"■","")</f>
      </c>
      <c r="M15" s="8">
        <f>IF(AND($E15&lt;&gt;"",$F15&lt;&gt;"",$B$3+4&gt;=$E15,$B$3+4&lt;=$F15),"■","")</f>
      </c>
      <c r="N15" s="8">
        <f>IF(AND($E15&lt;&gt;"",$F15&lt;&gt;"",$B$3+5&gt;=$E15,$B$3+5&lt;=$F15),"■","")</f>
      </c>
      <c r="O15" s="8">
        <f>IF(AND($E15&lt;&gt;"",$F15&lt;&gt;"",$B$3+6&gt;=$E15,$B$3+6&lt;=$F15),"■","")</f>
      </c>
      <c r="P15" s="8">
        <f>IF(AND($E15&lt;&gt;"",$F15&lt;&gt;"",$B$3+7&gt;=$E15,$B$3+7&lt;=$F15),"■","")</f>
      </c>
      <c r="Q15" s="8">
        <f>IF(AND($E15&lt;&gt;"",$F15&lt;&gt;"",$B$3+8&gt;=$E15,$B$3+8&lt;=$F15),"■","")</f>
      </c>
      <c r="R15" s="8">
        <f>IF(AND($E15&lt;&gt;"",$F15&lt;&gt;"",$B$3+9&gt;=$E15,$B$3+9&lt;=$F15),"■","")</f>
      </c>
      <c r="S15" s="8">
        <f>IF(AND($E15&lt;&gt;"",$F15&lt;&gt;"",$B$3+10&gt;=$E15,$B$3+10&lt;=$F15),"■","")</f>
      </c>
      <c r="T15" s="8">
        <f>IF(AND($E15&lt;&gt;"",$F15&lt;&gt;"",$B$3+11&gt;=$E15,$B$3+11&lt;=$F15),"■","")</f>
      </c>
      <c r="U15" s="8">
        <f>IF(AND($E15&lt;&gt;"",$F15&lt;&gt;"",$B$3+12&gt;=$E15,$B$3+12&lt;=$F15),"■","")</f>
      </c>
      <c r="V15" s="8">
        <f>IF(AND($E15&lt;&gt;"",$F15&lt;&gt;"",$B$3+13&gt;=$E15,$B$3+13&lt;=$F15),"■","")</f>
      </c>
      <c r="W15" s="8">
        <f>IF(AND($E15&lt;&gt;"",$F15&lt;&gt;"",$B$3+14&gt;=$E15,$B$3+14&lt;=$F15),"■","")</f>
      </c>
      <c r="X15" s="8">
        <f>IF(AND($E15&lt;&gt;"",$F15&lt;&gt;"",$B$3+15&gt;=$E15,$B$3+15&lt;=$F15),"■","")</f>
      </c>
      <c r="Y15" s="8">
        <f>IF(AND($E15&lt;&gt;"",$F15&lt;&gt;"",$B$3+16&gt;=$E15,$B$3+16&lt;=$F15),"■","")</f>
      </c>
      <c r="Z15" s="8">
        <f>IF(AND($E15&lt;&gt;"",$F15&lt;&gt;"",$B$3+17&gt;=$E15,$B$3+17&lt;=$F15),"■","")</f>
      </c>
      <c r="AA15" s="8">
        <f>IF(AND($E15&lt;&gt;"",$F15&lt;&gt;"",$B$3+18&gt;=$E15,$B$3+18&lt;=$F15),"■","")</f>
      </c>
      <c r="AB15" s="8">
        <f>IF(AND($E15&lt;&gt;"",$F15&lt;&gt;"",$B$3+19&gt;=$E15,$B$3+19&lt;=$F15),"■","")</f>
      </c>
      <c r="AC15" s="8">
        <f>IF(AND($E15&lt;&gt;"",$F15&lt;&gt;"",$B$3+20&gt;=$E15,$B$3+20&lt;=$F15),"■","")</f>
      </c>
      <c r="AD15" s="8">
        <f>IF(AND($E15&lt;&gt;"",$F15&lt;&gt;"",$B$3+21&gt;=$E15,$B$3+21&lt;=$F15),"■","")</f>
      </c>
      <c r="AE15" s="8">
        <f>IF(AND($E15&lt;&gt;"",$F15&lt;&gt;"",$B$3+22&gt;=$E15,$B$3+22&lt;=$F15),"■","")</f>
      </c>
      <c r="AF15" s="8">
        <f>IF(AND($E15&lt;&gt;"",$F15&lt;&gt;"",$B$3+23&gt;=$E15,$B$3+23&lt;=$F15),"■","")</f>
      </c>
      <c r="AG15" s="8">
        <f>IF(AND($E15&lt;&gt;"",$F15&lt;&gt;"",$B$3+24&gt;=$E15,$B$3+24&lt;=$F15),"■","")</f>
      </c>
      <c r="AH15" s="8">
        <f>IF(AND($E15&lt;&gt;"",$F15&lt;&gt;"",$B$3+25&gt;=$E15,$B$3+25&lt;=$F15),"■","")</f>
      </c>
      <c r="AI15" s="8">
        <f>IF(AND($E15&lt;&gt;"",$F15&lt;&gt;"",$B$3+26&gt;=$E15,$B$3+26&lt;=$F15),"■","")</f>
      </c>
      <c r="AJ15" s="8">
        <f>IF(AND($E15&lt;&gt;"",$F15&lt;&gt;"",$B$3+27&gt;=$E15,$B$3+27&lt;=$F15),"■","")</f>
      </c>
      <c r="AK15" s="8">
        <f>IF(AND($E15&lt;&gt;"",$F15&lt;&gt;"",$B$3+28&gt;=$E15,$B$3+28&lt;=$F15),"■","")</f>
      </c>
      <c r="AL15" s="8">
        <f>IF(AND($E15&lt;&gt;"",$F15&lt;&gt;"",$B$3+29&gt;=$E15,$B$3+29&lt;=$F15),"■","")</f>
      </c>
      <c r="AM15" s="8">
        <f>IF(AND($E15&lt;&gt;"",$F15&lt;&gt;"",$B$3+30&gt;=$E15,$B$3+30&lt;=$F15),"■","")</f>
      </c>
    </row>
    <row r="16" ht="20" customHeight="1" spans="1:39" x14ac:dyDescent="0.25">
      <c r="A16" s="8"/>
      <c r="B16" s="3"/>
      <c r="C16" s="3"/>
      <c r="D16" s="5" t="s">
        <v>18</v>
      </c>
      <c r="E16" s="3"/>
      <c r="F16" s="3"/>
      <c r="G16" s="8">
        <f>IF(OR(E16="",F16=""),"",F16-E16+1)</f>
      </c>
      <c r="H16" s="4"/>
      <c r="I16" s="8">
        <f>IF(AND($E16&lt;&gt;"",$B$3+0&gt;=$E16,$B$3+0&lt;=IF($F16="",$F$3,$F16)),"●","")</f>
      </c>
      <c r="J16" s="8">
        <f>IF(AND($E16&lt;&gt;"",$B$3+1&gt;=$E16,$B$3+1&lt;=IF($F16="",$F$3,$F16)),"●","")</f>
      </c>
      <c r="K16" s="8">
        <f>IF(AND($E16&lt;&gt;"",$B$3+2&gt;=$E16,$B$3+2&lt;=IF($F16="",$F$3,$F16)),"●","")</f>
      </c>
      <c r="L16" s="8">
        <f>IF(AND($E16&lt;&gt;"",$B$3+3&gt;=$E16,$B$3+3&lt;=IF($F16="",$F$3,$F16)),"●","")</f>
      </c>
      <c r="M16" s="8">
        <f>IF(AND($E16&lt;&gt;"",$B$3+4&gt;=$E16,$B$3+4&lt;=IF($F16="",$F$3,$F16)),"●","")</f>
      </c>
      <c r="N16" s="8">
        <f>IF(AND($E16&lt;&gt;"",$B$3+5&gt;=$E16,$B$3+5&lt;=IF($F16="",$F$3,$F16)),"●","")</f>
      </c>
      <c r="O16" s="8">
        <f>IF(AND($E16&lt;&gt;"",$B$3+6&gt;=$E16,$B$3+6&lt;=IF($F16="",$F$3,$F16)),"●","")</f>
      </c>
      <c r="P16" s="8">
        <f>IF(AND($E16&lt;&gt;"",$B$3+7&gt;=$E16,$B$3+7&lt;=IF($F16="",$F$3,$F16)),"●","")</f>
      </c>
      <c r="Q16" s="8">
        <f>IF(AND($E16&lt;&gt;"",$B$3+8&gt;=$E16,$B$3+8&lt;=IF($F16="",$F$3,$F16)),"●","")</f>
      </c>
      <c r="R16" s="8">
        <f>IF(AND($E16&lt;&gt;"",$B$3+9&gt;=$E16,$B$3+9&lt;=IF($F16="",$F$3,$F16)),"●","")</f>
      </c>
      <c r="S16" s="8">
        <f>IF(AND($E16&lt;&gt;"",$B$3+10&gt;=$E16,$B$3+10&lt;=IF($F16="",$F$3,$F16)),"●","")</f>
      </c>
      <c r="T16" s="8">
        <f>IF(AND($E16&lt;&gt;"",$B$3+11&gt;=$E16,$B$3+11&lt;=IF($F16="",$F$3,$F16)),"●","")</f>
      </c>
      <c r="U16" s="8">
        <f>IF(AND($E16&lt;&gt;"",$B$3+12&gt;=$E16,$B$3+12&lt;=IF($F16="",$F$3,$F16)),"●","")</f>
      </c>
      <c r="V16" s="8">
        <f>IF(AND($E16&lt;&gt;"",$B$3+13&gt;=$E16,$B$3+13&lt;=IF($F16="",$F$3,$F16)),"●","")</f>
      </c>
      <c r="W16" s="8">
        <f>IF(AND($E16&lt;&gt;"",$B$3+14&gt;=$E16,$B$3+14&lt;=IF($F16="",$F$3,$F16)),"●","")</f>
      </c>
      <c r="X16" s="8">
        <f>IF(AND($E16&lt;&gt;"",$B$3+15&gt;=$E16,$B$3+15&lt;=IF($F16="",$F$3,$F16)),"●","")</f>
      </c>
      <c r="Y16" s="8">
        <f>IF(AND($E16&lt;&gt;"",$B$3+16&gt;=$E16,$B$3+16&lt;=IF($F16="",$F$3,$F16)),"●","")</f>
      </c>
      <c r="Z16" s="8">
        <f>IF(AND($E16&lt;&gt;"",$B$3+17&gt;=$E16,$B$3+17&lt;=IF($F16="",$F$3,$F16)),"●","")</f>
      </c>
      <c r="AA16" s="8">
        <f>IF(AND($E16&lt;&gt;"",$B$3+18&gt;=$E16,$B$3+18&lt;=IF($F16="",$F$3,$F16)),"●","")</f>
      </c>
      <c r="AB16" s="8">
        <f>IF(AND($E16&lt;&gt;"",$B$3+19&gt;=$E16,$B$3+19&lt;=IF($F16="",$F$3,$F16)),"●","")</f>
      </c>
      <c r="AC16" s="8">
        <f>IF(AND($E16&lt;&gt;"",$B$3+20&gt;=$E16,$B$3+20&lt;=IF($F16="",$F$3,$F16)),"●","")</f>
      </c>
      <c r="AD16" s="8">
        <f>IF(AND($E16&lt;&gt;"",$B$3+21&gt;=$E16,$B$3+21&lt;=IF($F16="",$F$3,$F16)),"●","")</f>
      </c>
      <c r="AE16" s="8">
        <f>IF(AND($E16&lt;&gt;"",$B$3+22&gt;=$E16,$B$3+22&lt;=IF($F16="",$F$3,$F16)),"●","")</f>
      </c>
      <c r="AF16" s="8">
        <f>IF(AND($E16&lt;&gt;"",$B$3+23&gt;=$E16,$B$3+23&lt;=IF($F16="",$F$3,$F16)),"●","")</f>
      </c>
      <c r="AG16" s="8">
        <f>IF(AND($E16&lt;&gt;"",$B$3+24&gt;=$E16,$B$3+24&lt;=IF($F16="",$F$3,$F16)),"●","")</f>
      </c>
      <c r="AH16" s="8">
        <f>IF(AND($E16&lt;&gt;"",$B$3+25&gt;=$E16,$B$3+25&lt;=IF($F16="",$F$3,$F16)),"●","")</f>
      </c>
      <c r="AI16" s="8">
        <f>IF(AND($E16&lt;&gt;"",$B$3+26&gt;=$E16,$B$3+26&lt;=IF($F16="",$F$3,$F16)),"●","")</f>
      </c>
      <c r="AJ16" s="8">
        <f>IF(AND($E16&lt;&gt;"",$B$3+27&gt;=$E16,$B$3+27&lt;=IF($F16="",$F$3,$F16)),"●","")</f>
      </c>
      <c r="AK16" s="8">
        <f>IF(AND($E16&lt;&gt;"",$B$3+28&gt;=$E16,$B$3+28&lt;=IF($F16="",$F$3,$F16)),"●","")</f>
      </c>
      <c r="AL16" s="8">
        <f>IF(AND($E16&lt;&gt;"",$B$3+29&gt;=$E16,$B$3+29&lt;=IF($F16="",$F$3,$F16)),"●","")</f>
      </c>
      <c r="AM16" s="8">
        <f>IF(AND($E16&lt;&gt;"",$B$3+30&gt;=$E16,$B$3+30&lt;=IF($F16="",$F$3,$F16)),"●","")</f>
      </c>
    </row>
    <row r="17" ht="20" customHeight="1" spans="1:39" x14ac:dyDescent="0.25">
      <c r="A17" s="8">
        <v>6</v>
      </c>
      <c r="B17" s="3"/>
      <c r="C17" s="3"/>
      <c r="D17" s="5" t="s">
        <v>17</v>
      </c>
      <c r="E17" s="3"/>
      <c r="F17" s="3"/>
      <c r="G17" s="8">
        <f>IF(OR(E17="",F17=""),"",F17-E17+1)</f>
      </c>
      <c r="H17" s="4">
        <f>IF(OR(E17="",F17="",$F$3=""),"",MAX(0,MIN(1,($F$3-E17+1)/G17)))</f>
      </c>
      <c r="I17" s="8">
        <f>IF(AND($E17&lt;&gt;"",$F17&lt;&gt;"",$B$3+0&gt;=$E17,$B$3+0&lt;=$F17),"■","")</f>
      </c>
      <c r="J17" s="8">
        <f>IF(AND($E17&lt;&gt;"",$F17&lt;&gt;"",$B$3+1&gt;=$E17,$B$3+1&lt;=$F17),"■","")</f>
      </c>
      <c r="K17" s="8">
        <f>IF(AND($E17&lt;&gt;"",$F17&lt;&gt;"",$B$3+2&gt;=$E17,$B$3+2&lt;=$F17),"■","")</f>
      </c>
      <c r="L17" s="8">
        <f>IF(AND($E17&lt;&gt;"",$F17&lt;&gt;"",$B$3+3&gt;=$E17,$B$3+3&lt;=$F17),"■","")</f>
      </c>
      <c r="M17" s="8">
        <f>IF(AND($E17&lt;&gt;"",$F17&lt;&gt;"",$B$3+4&gt;=$E17,$B$3+4&lt;=$F17),"■","")</f>
      </c>
      <c r="N17" s="8">
        <f>IF(AND($E17&lt;&gt;"",$F17&lt;&gt;"",$B$3+5&gt;=$E17,$B$3+5&lt;=$F17),"■","")</f>
      </c>
      <c r="O17" s="8">
        <f>IF(AND($E17&lt;&gt;"",$F17&lt;&gt;"",$B$3+6&gt;=$E17,$B$3+6&lt;=$F17),"■","")</f>
      </c>
      <c r="P17" s="8">
        <f>IF(AND($E17&lt;&gt;"",$F17&lt;&gt;"",$B$3+7&gt;=$E17,$B$3+7&lt;=$F17),"■","")</f>
      </c>
      <c r="Q17" s="8">
        <f>IF(AND($E17&lt;&gt;"",$F17&lt;&gt;"",$B$3+8&gt;=$E17,$B$3+8&lt;=$F17),"■","")</f>
      </c>
      <c r="R17" s="8">
        <f>IF(AND($E17&lt;&gt;"",$F17&lt;&gt;"",$B$3+9&gt;=$E17,$B$3+9&lt;=$F17),"■","")</f>
      </c>
      <c r="S17" s="8">
        <f>IF(AND($E17&lt;&gt;"",$F17&lt;&gt;"",$B$3+10&gt;=$E17,$B$3+10&lt;=$F17),"■","")</f>
      </c>
      <c r="T17" s="8">
        <f>IF(AND($E17&lt;&gt;"",$F17&lt;&gt;"",$B$3+11&gt;=$E17,$B$3+11&lt;=$F17),"■","")</f>
      </c>
      <c r="U17" s="8">
        <f>IF(AND($E17&lt;&gt;"",$F17&lt;&gt;"",$B$3+12&gt;=$E17,$B$3+12&lt;=$F17),"■","")</f>
      </c>
      <c r="V17" s="8">
        <f>IF(AND($E17&lt;&gt;"",$F17&lt;&gt;"",$B$3+13&gt;=$E17,$B$3+13&lt;=$F17),"■","")</f>
      </c>
      <c r="W17" s="8">
        <f>IF(AND($E17&lt;&gt;"",$F17&lt;&gt;"",$B$3+14&gt;=$E17,$B$3+14&lt;=$F17),"■","")</f>
      </c>
      <c r="X17" s="8">
        <f>IF(AND($E17&lt;&gt;"",$F17&lt;&gt;"",$B$3+15&gt;=$E17,$B$3+15&lt;=$F17),"■","")</f>
      </c>
      <c r="Y17" s="8">
        <f>IF(AND($E17&lt;&gt;"",$F17&lt;&gt;"",$B$3+16&gt;=$E17,$B$3+16&lt;=$F17),"■","")</f>
      </c>
      <c r="Z17" s="8">
        <f>IF(AND($E17&lt;&gt;"",$F17&lt;&gt;"",$B$3+17&gt;=$E17,$B$3+17&lt;=$F17),"■","")</f>
      </c>
      <c r="AA17" s="8">
        <f>IF(AND($E17&lt;&gt;"",$F17&lt;&gt;"",$B$3+18&gt;=$E17,$B$3+18&lt;=$F17),"■","")</f>
      </c>
      <c r="AB17" s="8">
        <f>IF(AND($E17&lt;&gt;"",$F17&lt;&gt;"",$B$3+19&gt;=$E17,$B$3+19&lt;=$F17),"■","")</f>
      </c>
      <c r="AC17" s="8">
        <f>IF(AND($E17&lt;&gt;"",$F17&lt;&gt;"",$B$3+20&gt;=$E17,$B$3+20&lt;=$F17),"■","")</f>
      </c>
      <c r="AD17" s="8">
        <f>IF(AND($E17&lt;&gt;"",$F17&lt;&gt;"",$B$3+21&gt;=$E17,$B$3+21&lt;=$F17),"■","")</f>
      </c>
      <c r="AE17" s="8">
        <f>IF(AND($E17&lt;&gt;"",$F17&lt;&gt;"",$B$3+22&gt;=$E17,$B$3+22&lt;=$F17),"■","")</f>
      </c>
      <c r="AF17" s="8">
        <f>IF(AND($E17&lt;&gt;"",$F17&lt;&gt;"",$B$3+23&gt;=$E17,$B$3+23&lt;=$F17),"■","")</f>
      </c>
      <c r="AG17" s="8">
        <f>IF(AND($E17&lt;&gt;"",$F17&lt;&gt;"",$B$3+24&gt;=$E17,$B$3+24&lt;=$F17),"■","")</f>
      </c>
      <c r="AH17" s="8">
        <f>IF(AND($E17&lt;&gt;"",$F17&lt;&gt;"",$B$3+25&gt;=$E17,$B$3+25&lt;=$F17),"■","")</f>
      </c>
      <c r="AI17" s="8">
        <f>IF(AND($E17&lt;&gt;"",$F17&lt;&gt;"",$B$3+26&gt;=$E17,$B$3+26&lt;=$F17),"■","")</f>
      </c>
      <c r="AJ17" s="8">
        <f>IF(AND($E17&lt;&gt;"",$F17&lt;&gt;"",$B$3+27&gt;=$E17,$B$3+27&lt;=$F17),"■","")</f>
      </c>
      <c r="AK17" s="8">
        <f>IF(AND($E17&lt;&gt;"",$F17&lt;&gt;"",$B$3+28&gt;=$E17,$B$3+28&lt;=$F17),"■","")</f>
      </c>
      <c r="AL17" s="8">
        <f>IF(AND($E17&lt;&gt;"",$F17&lt;&gt;"",$B$3+29&gt;=$E17,$B$3+29&lt;=$F17),"■","")</f>
      </c>
      <c r="AM17" s="8">
        <f>IF(AND($E17&lt;&gt;"",$F17&lt;&gt;"",$B$3+30&gt;=$E17,$B$3+30&lt;=$F17),"■","")</f>
      </c>
    </row>
    <row r="18" ht="20" customHeight="1" spans="1:39" x14ac:dyDescent="0.25">
      <c r="A18" s="8"/>
      <c r="B18" s="3"/>
      <c r="C18" s="3"/>
      <c r="D18" s="5" t="s">
        <v>18</v>
      </c>
      <c r="E18" s="3"/>
      <c r="F18" s="3"/>
      <c r="G18" s="8">
        <f>IF(OR(E18="",F18=""),"",F18-E18+1)</f>
      </c>
      <c r="H18" s="4"/>
      <c r="I18" s="8">
        <f>IF(AND($E18&lt;&gt;"",$B$3+0&gt;=$E18,$B$3+0&lt;=IF($F18="",$F$3,$F18)),"●","")</f>
      </c>
      <c r="J18" s="8">
        <f>IF(AND($E18&lt;&gt;"",$B$3+1&gt;=$E18,$B$3+1&lt;=IF($F18="",$F$3,$F18)),"●","")</f>
      </c>
      <c r="K18" s="8">
        <f>IF(AND($E18&lt;&gt;"",$B$3+2&gt;=$E18,$B$3+2&lt;=IF($F18="",$F$3,$F18)),"●","")</f>
      </c>
      <c r="L18" s="8">
        <f>IF(AND($E18&lt;&gt;"",$B$3+3&gt;=$E18,$B$3+3&lt;=IF($F18="",$F$3,$F18)),"●","")</f>
      </c>
      <c r="M18" s="8">
        <f>IF(AND($E18&lt;&gt;"",$B$3+4&gt;=$E18,$B$3+4&lt;=IF($F18="",$F$3,$F18)),"●","")</f>
      </c>
      <c r="N18" s="8">
        <f>IF(AND($E18&lt;&gt;"",$B$3+5&gt;=$E18,$B$3+5&lt;=IF($F18="",$F$3,$F18)),"●","")</f>
      </c>
      <c r="O18" s="8">
        <f>IF(AND($E18&lt;&gt;"",$B$3+6&gt;=$E18,$B$3+6&lt;=IF($F18="",$F$3,$F18)),"●","")</f>
      </c>
      <c r="P18" s="8">
        <f>IF(AND($E18&lt;&gt;"",$B$3+7&gt;=$E18,$B$3+7&lt;=IF($F18="",$F$3,$F18)),"●","")</f>
      </c>
      <c r="Q18" s="8">
        <f>IF(AND($E18&lt;&gt;"",$B$3+8&gt;=$E18,$B$3+8&lt;=IF($F18="",$F$3,$F18)),"●","")</f>
      </c>
      <c r="R18" s="8">
        <f>IF(AND($E18&lt;&gt;"",$B$3+9&gt;=$E18,$B$3+9&lt;=IF($F18="",$F$3,$F18)),"●","")</f>
      </c>
      <c r="S18" s="8">
        <f>IF(AND($E18&lt;&gt;"",$B$3+10&gt;=$E18,$B$3+10&lt;=IF($F18="",$F$3,$F18)),"●","")</f>
      </c>
      <c r="T18" s="8">
        <f>IF(AND($E18&lt;&gt;"",$B$3+11&gt;=$E18,$B$3+11&lt;=IF($F18="",$F$3,$F18)),"●","")</f>
      </c>
      <c r="U18" s="8">
        <f>IF(AND($E18&lt;&gt;"",$B$3+12&gt;=$E18,$B$3+12&lt;=IF($F18="",$F$3,$F18)),"●","")</f>
      </c>
      <c r="V18" s="8">
        <f>IF(AND($E18&lt;&gt;"",$B$3+13&gt;=$E18,$B$3+13&lt;=IF($F18="",$F$3,$F18)),"●","")</f>
      </c>
      <c r="W18" s="8">
        <f>IF(AND($E18&lt;&gt;"",$B$3+14&gt;=$E18,$B$3+14&lt;=IF($F18="",$F$3,$F18)),"●","")</f>
      </c>
      <c r="X18" s="8">
        <f>IF(AND($E18&lt;&gt;"",$B$3+15&gt;=$E18,$B$3+15&lt;=IF($F18="",$F$3,$F18)),"●","")</f>
      </c>
      <c r="Y18" s="8">
        <f>IF(AND($E18&lt;&gt;"",$B$3+16&gt;=$E18,$B$3+16&lt;=IF($F18="",$F$3,$F18)),"●","")</f>
      </c>
      <c r="Z18" s="8">
        <f>IF(AND($E18&lt;&gt;"",$B$3+17&gt;=$E18,$B$3+17&lt;=IF($F18="",$F$3,$F18)),"●","")</f>
      </c>
      <c r="AA18" s="8">
        <f>IF(AND($E18&lt;&gt;"",$B$3+18&gt;=$E18,$B$3+18&lt;=IF($F18="",$F$3,$F18)),"●","")</f>
      </c>
      <c r="AB18" s="8">
        <f>IF(AND($E18&lt;&gt;"",$B$3+19&gt;=$E18,$B$3+19&lt;=IF($F18="",$F$3,$F18)),"●","")</f>
      </c>
      <c r="AC18" s="8">
        <f>IF(AND($E18&lt;&gt;"",$B$3+20&gt;=$E18,$B$3+20&lt;=IF($F18="",$F$3,$F18)),"●","")</f>
      </c>
      <c r="AD18" s="8">
        <f>IF(AND($E18&lt;&gt;"",$B$3+21&gt;=$E18,$B$3+21&lt;=IF($F18="",$F$3,$F18)),"●","")</f>
      </c>
      <c r="AE18" s="8">
        <f>IF(AND($E18&lt;&gt;"",$B$3+22&gt;=$E18,$B$3+22&lt;=IF($F18="",$F$3,$F18)),"●","")</f>
      </c>
      <c r="AF18" s="8">
        <f>IF(AND($E18&lt;&gt;"",$B$3+23&gt;=$E18,$B$3+23&lt;=IF($F18="",$F$3,$F18)),"●","")</f>
      </c>
      <c r="AG18" s="8">
        <f>IF(AND($E18&lt;&gt;"",$B$3+24&gt;=$E18,$B$3+24&lt;=IF($F18="",$F$3,$F18)),"●","")</f>
      </c>
      <c r="AH18" s="8">
        <f>IF(AND($E18&lt;&gt;"",$B$3+25&gt;=$E18,$B$3+25&lt;=IF($F18="",$F$3,$F18)),"●","")</f>
      </c>
      <c r="AI18" s="8">
        <f>IF(AND($E18&lt;&gt;"",$B$3+26&gt;=$E18,$B$3+26&lt;=IF($F18="",$F$3,$F18)),"●","")</f>
      </c>
      <c r="AJ18" s="8">
        <f>IF(AND($E18&lt;&gt;"",$B$3+27&gt;=$E18,$B$3+27&lt;=IF($F18="",$F$3,$F18)),"●","")</f>
      </c>
      <c r="AK18" s="8">
        <f>IF(AND($E18&lt;&gt;"",$B$3+28&gt;=$E18,$B$3+28&lt;=IF($F18="",$F$3,$F18)),"●","")</f>
      </c>
      <c r="AL18" s="8">
        <f>IF(AND($E18&lt;&gt;"",$B$3+29&gt;=$E18,$B$3+29&lt;=IF($F18="",$F$3,$F18)),"●","")</f>
      </c>
      <c r="AM18" s="8">
        <f>IF(AND($E18&lt;&gt;"",$B$3+30&gt;=$E18,$B$3+30&lt;=IF($F18="",$F$3,$F18)),"●","")</f>
      </c>
    </row>
    <row r="19" ht="20" customHeight="1" spans="1:39" x14ac:dyDescent="0.25">
      <c r="A19" s="8">
        <v>7</v>
      </c>
      <c r="B19" s="3"/>
      <c r="C19" s="3"/>
      <c r="D19" s="5" t="s">
        <v>17</v>
      </c>
      <c r="E19" s="3"/>
      <c r="F19" s="3"/>
      <c r="G19" s="8">
        <f>IF(OR(E19="",F19=""),"",F19-E19+1)</f>
      </c>
      <c r="H19" s="4">
        <f>IF(OR(E19="",F19="",$F$3=""),"",MAX(0,MIN(1,($F$3-E19+1)/G19)))</f>
      </c>
      <c r="I19" s="8">
        <f>IF(AND($E19&lt;&gt;"",$F19&lt;&gt;"",$B$3+0&gt;=$E19,$B$3+0&lt;=$F19),"■","")</f>
      </c>
      <c r="J19" s="8">
        <f>IF(AND($E19&lt;&gt;"",$F19&lt;&gt;"",$B$3+1&gt;=$E19,$B$3+1&lt;=$F19),"■","")</f>
      </c>
      <c r="K19" s="8">
        <f>IF(AND($E19&lt;&gt;"",$F19&lt;&gt;"",$B$3+2&gt;=$E19,$B$3+2&lt;=$F19),"■","")</f>
      </c>
      <c r="L19" s="8">
        <f>IF(AND($E19&lt;&gt;"",$F19&lt;&gt;"",$B$3+3&gt;=$E19,$B$3+3&lt;=$F19),"■","")</f>
      </c>
      <c r="M19" s="8">
        <f>IF(AND($E19&lt;&gt;"",$F19&lt;&gt;"",$B$3+4&gt;=$E19,$B$3+4&lt;=$F19),"■","")</f>
      </c>
      <c r="N19" s="8">
        <f>IF(AND($E19&lt;&gt;"",$F19&lt;&gt;"",$B$3+5&gt;=$E19,$B$3+5&lt;=$F19),"■","")</f>
      </c>
      <c r="O19" s="8">
        <f>IF(AND($E19&lt;&gt;"",$F19&lt;&gt;"",$B$3+6&gt;=$E19,$B$3+6&lt;=$F19),"■","")</f>
      </c>
      <c r="P19" s="8">
        <f>IF(AND($E19&lt;&gt;"",$F19&lt;&gt;"",$B$3+7&gt;=$E19,$B$3+7&lt;=$F19),"■","")</f>
      </c>
      <c r="Q19" s="8">
        <f>IF(AND($E19&lt;&gt;"",$F19&lt;&gt;"",$B$3+8&gt;=$E19,$B$3+8&lt;=$F19),"■","")</f>
      </c>
      <c r="R19" s="8">
        <f>IF(AND($E19&lt;&gt;"",$F19&lt;&gt;"",$B$3+9&gt;=$E19,$B$3+9&lt;=$F19),"■","")</f>
      </c>
      <c r="S19" s="8">
        <f>IF(AND($E19&lt;&gt;"",$F19&lt;&gt;"",$B$3+10&gt;=$E19,$B$3+10&lt;=$F19),"■","")</f>
      </c>
      <c r="T19" s="8">
        <f>IF(AND($E19&lt;&gt;"",$F19&lt;&gt;"",$B$3+11&gt;=$E19,$B$3+11&lt;=$F19),"■","")</f>
      </c>
      <c r="U19" s="8">
        <f>IF(AND($E19&lt;&gt;"",$F19&lt;&gt;"",$B$3+12&gt;=$E19,$B$3+12&lt;=$F19),"■","")</f>
      </c>
      <c r="V19" s="8">
        <f>IF(AND($E19&lt;&gt;"",$F19&lt;&gt;"",$B$3+13&gt;=$E19,$B$3+13&lt;=$F19),"■","")</f>
      </c>
      <c r="W19" s="8">
        <f>IF(AND($E19&lt;&gt;"",$F19&lt;&gt;"",$B$3+14&gt;=$E19,$B$3+14&lt;=$F19),"■","")</f>
      </c>
      <c r="X19" s="8">
        <f>IF(AND($E19&lt;&gt;"",$F19&lt;&gt;"",$B$3+15&gt;=$E19,$B$3+15&lt;=$F19),"■","")</f>
      </c>
      <c r="Y19" s="8">
        <f>IF(AND($E19&lt;&gt;"",$F19&lt;&gt;"",$B$3+16&gt;=$E19,$B$3+16&lt;=$F19),"■","")</f>
      </c>
      <c r="Z19" s="8">
        <f>IF(AND($E19&lt;&gt;"",$F19&lt;&gt;"",$B$3+17&gt;=$E19,$B$3+17&lt;=$F19),"■","")</f>
      </c>
      <c r="AA19" s="8">
        <f>IF(AND($E19&lt;&gt;"",$F19&lt;&gt;"",$B$3+18&gt;=$E19,$B$3+18&lt;=$F19),"■","")</f>
      </c>
      <c r="AB19" s="8">
        <f>IF(AND($E19&lt;&gt;"",$F19&lt;&gt;"",$B$3+19&gt;=$E19,$B$3+19&lt;=$F19),"■","")</f>
      </c>
      <c r="AC19" s="8">
        <f>IF(AND($E19&lt;&gt;"",$F19&lt;&gt;"",$B$3+20&gt;=$E19,$B$3+20&lt;=$F19),"■","")</f>
      </c>
      <c r="AD19" s="8">
        <f>IF(AND($E19&lt;&gt;"",$F19&lt;&gt;"",$B$3+21&gt;=$E19,$B$3+21&lt;=$F19),"■","")</f>
      </c>
      <c r="AE19" s="8">
        <f>IF(AND($E19&lt;&gt;"",$F19&lt;&gt;"",$B$3+22&gt;=$E19,$B$3+22&lt;=$F19),"■","")</f>
      </c>
      <c r="AF19" s="8">
        <f>IF(AND($E19&lt;&gt;"",$F19&lt;&gt;"",$B$3+23&gt;=$E19,$B$3+23&lt;=$F19),"■","")</f>
      </c>
      <c r="AG19" s="8">
        <f>IF(AND($E19&lt;&gt;"",$F19&lt;&gt;"",$B$3+24&gt;=$E19,$B$3+24&lt;=$F19),"■","")</f>
      </c>
      <c r="AH19" s="8">
        <f>IF(AND($E19&lt;&gt;"",$F19&lt;&gt;"",$B$3+25&gt;=$E19,$B$3+25&lt;=$F19),"■","")</f>
      </c>
      <c r="AI19" s="8">
        <f>IF(AND($E19&lt;&gt;"",$F19&lt;&gt;"",$B$3+26&gt;=$E19,$B$3+26&lt;=$F19),"■","")</f>
      </c>
      <c r="AJ19" s="8">
        <f>IF(AND($E19&lt;&gt;"",$F19&lt;&gt;"",$B$3+27&gt;=$E19,$B$3+27&lt;=$F19),"■","")</f>
      </c>
      <c r="AK19" s="8">
        <f>IF(AND($E19&lt;&gt;"",$F19&lt;&gt;"",$B$3+28&gt;=$E19,$B$3+28&lt;=$F19),"■","")</f>
      </c>
      <c r="AL19" s="8">
        <f>IF(AND($E19&lt;&gt;"",$F19&lt;&gt;"",$B$3+29&gt;=$E19,$B$3+29&lt;=$F19),"■","")</f>
      </c>
      <c r="AM19" s="8">
        <f>IF(AND($E19&lt;&gt;"",$F19&lt;&gt;"",$B$3+30&gt;=$E19,$B$3+30&lt;=$F19),"■","")</f>
      </c>
    </row>
    <row r="20" ht="20" customHeight="1" spans="1:39" x14ac:dyDescent="0.25">
      <c r="A20" s="8"/>
      <c r="B20" s="3"/>
      <c r="C20" s="3"/>
      <c r="D20" s="5" t="s">
        <v>18</v>
      </c>
      <c r="E20" s="3"/>
      <c r="F20" s="3"/>
      <c r="G20" s="8">
        <f>IF(OR(E20="",F20=""),"",F20-E20+1)</f>
      </c>
      <c r="H20" s="4"/>
      <c r="I20" s="8">
        <f>IF(AND($E20&lt;&gt;"",$B$3+0&gt;=$E20,$B$3+0&lt;=IF($F20="",$F$3,$F20)),"●","")</f>
      </c>
      <c r="J20" s="8">
        <f>IF(AND($E20&lt;&gt;"",$B$3+1&gt;=$E20,$B$3+1&lt;=IF($F20="",$F$3,$F20)),"●","")</f>
      </c>
      <c r="K20" s="8">
        <f>IF(AND($E20&lt;&gt;"",$B$3+2&gt;=$E20,$B$3+2&lt;=IF($F20="",$F$3,$F20)),"●","")</f>
      </c>
      <c r="L20" s="8">
        <f>IF(AND($E20&lt;&gt;"",$B$3+3&gt;=$E20,$B$3+3&lt;=IF($F20="",$F$3,$F20)),"●","")</f>
      </c>
      <c r="M20" s="8">
        <f>IF(AND($E20&lt;&gt;"",$B$3+4&gt;=$E20,$B$3+4&lt;=IF($F20="",$F$3,$F20)),"●","")</f>
      </c>
      <c r="N20" s="8">
        <f>IF(AND($E20&lt;&gt;"",$B$3+5&gt;=$E20,$B$3+5&lt;=IF($F20="",$F$3,$F20)),"●","")</f>
      </c>
      <c r="O20" s="8">
        <f>IF(AND($E20&lt;&gt;"",$B$3+6&gt;=$E20,$B$3+6&lt;=IF($F20="",$F$3,$F20)),"●","")</f>
      </c>
      <c r="P20" s="8">
        <f>IF(AND($E20&lt;&gt;"",$B$3+7&gt;=$E20,$B$3+7&lt;=IF($F20="",$F$3,$F20)),"●","")</f>
      </c>
      <c r="Q20" s="8">
        <f>IF(AND($E20&lt;&gt;"",$B$3+8&gt;=$E20,$B$3+8&lt;=IF($F20="",$F$3,$F20)),"●","")</f>
      </c>
      <c r="R20" s="8">
        <f>IF(AND($E20&lt;&gt;"",$B$3+9&gt;=$E20,$B$3+9&lt;=IF($F20="",$F$3,$F20)),"●","")</f>
      </c>
      <c r="S20" s="8">
        <f>IF(AND($E20&lt;&gt;"",$B$3+10&gt;=$E20,$B$3+10&lt;=IF($F20="",$F$3,$F20)),"●","")</f>
      </c>
      <c r="T20" s="8">
        <f>IF(AND($E20&lt;&gt;"",$B$3+11&gt;=$E20,$B$3+11&lt;=IF($F20="",$F$3,$F20)),"●","")</f>
      </c>
      <c r="U20" s="8">
        <f>IF(AND($E20&lt;&gt;"",$B$3+12&gt;=$E20,$B$3+12&lt;=IF($F20="",$F$3,$F20)),"●","")</f>
      </c>
      <c r="V20" s="8">
        <f>IF(AND($E20&lt;&gt;"",$B$3+13&gt;=$E20,$B$3+13&lt;=IF($F20="",$F$3,$F20)),"●","")</f>
      </c>
      <c r="W20" s="8">
        <f>IF(AND($E20&lt;&gt;"",$B$3+14&gt;=$E20,$B$3+14&lt;=IF($F20="",$F$3,$F20)),"●","")</f>
      </c>
      <c r="X20" s="8">
        <f>IF(AND($E20&lt;&gt;"",$B$3+15&gt;=$E20,$B$3+15&lt;=IF($F20="",$F$3,$F20)),"●","")</f>
      </c>
      <c r="Y20" s="8">
        <f>IF(AND($E20&lt;&gt;"",$B$3+16&gt;=$E20,$B$3+16&lt;=IF($F20="",$F$3,$F20)),"●","")</f>
      </c>
      <c r="Z20" s="8">
        <f>IF(AND($E20&lt;&gt;"",$B$3+17&gt;=$E20,$B$3+17&lt;=IF($F20="",$F$3,$F20)),"●","")</f>
      </c>
      <c r="AA20" s="8">
        <f>IF(AND($E20&lt;&gt;"",$B$3+18&gt;=$E20,$B$3+18&lt;=IF($F20="",$F$3,$F20)),"●","")</f>
      </c>
      <c r="AB20" s="8">
        <f>IF(AND($E20&lt;&gt;"",$B$3+19&gt;=$E20,$B$3+19&lt;=IF($F20="",$F$3,$F20)),"●","")</f>
      </c>
      <c r="AC20" s="8">
        <f>IF(AND($E20&lt;&gt;"",$B$3+20&gt;=$E20,$B$3+20&lt;=IF($F20="",$F$3,$F20)),"●","")</f>
      </c>
      <c r="AD20" s="8">
        <f>IF(AND($E20&lt;&gt;"",$B$3+21&gt;=$E20,$B$3+21&lt;=IF($F20="",$F$3,$F20)),"●","")</f>
      </c>
      <c r="AE20" s="8">
        <f>IF(AND($E20&lt;&gt;"",$B$3+22&gt;=$E20,$B$3+22&lt;=IF($F20="",$F$3,$F20)),"●","")</f>
      </c>
      <c r="AF20" s="8">
        <f>IF(AND($E20&lt;&gt;"",$B$3+23&gt;=$E20,$B$3+23&lt;=IF($F20="",$F$3,$F20)),"●","")</f>
      </c>
      <c r="AG20" s="8">
        <f>IF(AND($E20&lt;&gt;"",$B$3+24&gt;=$E20,$B$3+24&lt;=IF($F20="",$F$3,$F20)),"●","")</f>
      </c>
      <c r="AH20" s="8">
        <f>IF(AND($E20&lt;&gt;"",$B$3+25&gt;=$E20,$B$3+25&lt;=IF($F20="",$F$3,$F20)),"●","")</f>
      </c>
      <c r="AI20" s="8">
        <f>IF(AND($E20&lt;&gt;"",$B$3+26&gt;=$E20,$B$3+26&lt;=IF($F20="",$F$3,$F20)),"●","")</f>
      </c>
      <c r="AJ20" s="8">
        <f>IF(AND($E20&lt;&gt;"",$B$3+27&gt;=$E20,$B$3+27&lt;=IF($F20="",$F$3,$F20)),"●","")</f>
      </c>
      <c r="AK20" s="8">
        <f>IF(AND($E20&lt;&gt;"",$B$3+28&gt;=$E20,$B$3+28&lt;=IF($F20="",$F$3,$F20)),"●","")</f>
      </c>
      <c r="AL20" s="8">
        <f>IF(AND($E20&lt;&gt;"",$B$3+29&gt;=$E20,$B$3+29&lt;=IF($F20="",$F$3,$F20)),"●","")</f>
      </c>
      <c r="AM20" s="8">
        <f>IF(AND($E20&lt;&gt;"",$B$3+30&gt;=$E20,$B$3+30&lt;=IF($F20="",$F$3,$F20)),"●","")</f>
      </c>
    </row>
    <row r="21" ht="20" customHeight="1" spans="1:39" x14ac:dyDescent="0.25">
      <c r="A21" s="8">
        <v>8</v>
      </c>
      <c r="B21" s="3"/>
      <c r="C21" s="3"/>
      <c r="D21" s="5" t="s">
        <v>17</v>
      </c>
      <c r="E21" s="3"/>
      <c r="F21" s="3"/>
      <c r="G21" s="8">
        <f>IF(OR(E21="",F21=""),"",F21-E21+1)</f>
      </c>
      <c r="H21" s="4">
        <f>IF(OR(E21="",F21="",$F$3=""),"",MAX(0,MIN(1,($F$3-E21+1)/G21)))</f>
      </c>
      <c r="I21" s="8">
        <f>IF(AND($E21&lt;&gt;"",$F21&lt;&gt;"",$B$3+0&gt;=$E21,$B$3+0&lt;=$F21),"■","")</f>
      </c>
      <c r="J21" s="8">
        <f>IF(AND($E21&lt;&gt;"",$F21&lt;&gt;"",$B$3+1&gt;=$E21,$B$3+1&lt;=$F21),"■","")</f>
      </c>
      <c r="K21" s="8">
        <f>IF(AND($E21&lt;&gt;"",$F21&lt;&gt;"",$B$3+2&gt;=$E21,$B$3+2&lt;=$F21),"■","")</f>
      </c>
      <c r="L21" s="8">
        <f>IF(AND($E21&lt;&gt;"",$F21&lt;&gt;"",$B$3+3&gt;=$E21,$B$3+3&lt;=$F21),"■","")</f>
      </c>
      <c r="M21" s="8">
        <f>IF(AND($E21&lt;&gt;"",$F21&lt;&gt;"",$B$3+4&gt;=$E21,$B$3+4&lt;=$F21),"■","")</f>
      </c>
      <c r="N21" s="8">
        <f>IF(AND($E21&lt;&gt;"",$F21&lt;&gt;"",$B$3+5&gt;=$E21,$B$3+5&lt;=$F21),"■","")</f>
      </c>
      <c r="O21" s="8">
        <f>IF(AND($E21&lt;&gt;"",$F21&lt;&gt;"",$B$3+6&gt;=$E21,$B$3+6&lt;=$F21),"■","")</f>
      </c>
      <c r="P21" s="8">
        <f>IF(AND($E21&lt;&gt;"",$F21&lt;&gt;"",$B$3+7&gt;=$E21,$B$3+7&lt;=$F21),"■","")</f>
      </c>
      <c r="Q21" s="8">
        <f>IF(AND($E21&lt;&gt;"",$F21&lt;&gt;"",$B$3+8&gt;=$E21,$B$3+8&lt;=$F21),"■","")</f>
      </c>
      <c r="R21" s="8">
        <f>IF(AND($E21&lt;&gt;"",$F21&lt;&gt;"",$B$3+9&gt;=$E21,$B$3+9&lt;=$F21),"■","")</f>
      </c>
      <c r="S21" s="8">
        <f>IF(AND($E21&lt;&gt;"",$F21&lt;&gt;"",$B$3+10&gt;=$E21,$B$3+10&lt;=$F21),"■","")</f>
      </c>
      <c r="T21" s="8">
        <f>IF(AND($E21&lt;&gt;"",$F21&lt;&gt;"",$B$3+11&gt;=$E21,$B$3+11&lt;=$F21),"■","")</f>
      </c>
      <c r="U21" s="8">
        <f>IF(AND($E21&lt;&gt;"",$F21&lt;&gt;"",$B$3+12&gt;=$E21,$B$3+12&lt;=$F21),"■","")</f>
      </c>
      <c r="V21" s="8">
        <f>IF(AND($E21&lt;&gt;"",$F21&lt;&gt;"",$B$3+13&gt;=$E21,$B$3+13&lt;=$F21),"■","")</f>
      </c>
      <c r="W21" s="8">
        <f>IF(AND($E21&lt;&gt;"",$F21&lt;&gt;"",$B$3+14&gt;=$E21,$B$3+14&lt;=$F21),"■","")</f>
      </c>
      <c r="X21" s="8">
        <f>IF(AND($E21&lt;&gt;"",$F21&lt;&gt;"",$B$3+15&gt;=$E21,$B$3+15&lt;=$F21),"■","")</f>
      </c>
      <c r="Y21" s="8">
        <f>IF(AND($E21&lt;&gt;"",$F21&lt;&gt;"",$B$3+16&gt;=$E21,$B$3+16&lt;=$F21),"■","")</f>
      </c>
      <c r="Z21" s="8">
        <f>IF(AND($E21&lt;&gt;"",$F21&lt;&gt;"",$B$3+17&gt;=$E21,$B$3+17&lt;=$F21),"■","")</f>
      </c>
      <c r="AA21" s="8">
        <f>IF(AND($E21&lt;&gt;"",$F21&lt;&gt;"",$B$3+18&gt;=$E21,$B$3+18&lt;=$F21),"■","")</f>
      </c>
      <c r="AB21" s="8">
        <f>IF(AND($E21&lt;&gt;"",$F21&lt;&gt;"",$B$3+19&gt;=$E21,$B$3+19&lt;=$F21),"■","")</f>
      </c>
      <c r="AC21" s="8">
        <f>IF(AND($E21&lt;&gt;"",$F21&lt;&gt;"",$B$3+20&gt;=$E21,$B$3+20&lt;=$F21),"■","")</f>
      </c>
      <c r="AD21" s="8">
        <f>IF(AND($E21&lt;&gt;"",$F21&lt;&gt;"",$B$3+21&gt;=$E21,$B$3+21&lt;=$F21),"■","")</f>
      </c>
      <c r="AE21" s="8">
        <f>IF(AND($E21&lt;&gt;"",$F21&lt;&gt;"",$B$3+22&gt;=$E21,$B$3+22&lt;=$F21),"■","")</f>
      </c>
      <c r="AF21" s="8">
        <f>IF(AND($E21&lt;&gt;"",$F21&lt;&gt;"",$B$3+23&gt;=$E21,$B$3+23&lt;=$F21),"■","")</f>
      </c>
      <c r="AG21" s="8">
        <f>IF(AND($E21&lt;&gt;"",$F21&lt;&gt;"",$B$3+24&gt;=$E21,$B$3+24&lt;=$F21),"■","")</f>
      </c>
      <c r="AH21" s="8">
        <f>IF(AND($E21&lt;&gt;"",$F21&lt;&gt;"",$B$3+25&gt;=$E21,$B$3+25&lt;=$F21),"■","")</f>
      </c>
      <c r="AI21" s="8">
        <f>IF(AND($E21&lt;&gt;"",$F21&lt;&gt;"",$B$3+26&gt;=$E21,$B$3+26&lt;=$F21),"■","")</f>
      </c>
      <c r="AJ21" s="8">
        <f>IF(AND($E21&lt;&gt;"",$F21&lt;&gt;"",$B$3+27&gt;=$E21,$B$3+27&lt;=$F21),"■","")</f>
      </c>
      <c r="AK21" s="8">
        <f>IF(AND($E21&lt;&gt;"",$F21&lt;&gt;"",$B$3+28&gt;=$E21,$B$3+28&lt;=$F21),"■","")</f>
      </c>
      <c r="AL21" s="8">
        <f>IF(AND($E21&lt;&gt;"",$F21&lt;&gt;"",$B$3+29&gt;=$E21,$B$3+29&lt;=$F21),"■","")</f>
      </c>
      <c r="AM21" s="8">
        <f>IF(AND($E21&lt;&gt;"",$F21&lt;&gt;"",$B$3+30&gt;=$E21,$B$3+30&lt;=$F21),"■","")</f>
      </c>
    </row>
    <row r="22" ht="20" customHeight="1" spans="1:39" x14ac:dyDescent="0.25">
      <c r="A22" s="8"/>
      <c r="B22" s="3"/>
      <c r="C22" s="3"/>
      <c r="D22" s="5" t="s">
        <v>18</v>
      </c>
      <c r="E22" s="3"/>
      <c r="F22" s="3"/>
      <c r="G22" s="8">
        <f>IF(OR(E22="",F22=""),"",F22-E22+1)</f>
      </c>
      <c r="H22" s="4"/>
      <c r="I22" s="8">
        <f>IF(AND($E22&lt;&gt;"",$B$3+0&gt;=$E22,$B$3+0&lt;=IF($F22="",$F$3,$F22)),"●","")</f>
      </c>
      <c r="J22" s="8">
        <f>IF(AND($E22&lt;&gt;"",$B$3+1&gt;=$E22,$B$3+1&lt;=IF($F22="",$F$3,$F22)),"●","")</f>
      </c>
      <c r="K22" s="8">
        <f>IF(AND($E22&lt;&gt;"",$B$3+2&gt;=$E22,$B$3+2&lt;=IF($F22="",$F$3,$F22)),"●","")</f>
      </c>
      <c r="L22" s="8">
        <f>IF(AND($E22&lt;&gt;"",$B$3+3&gt;=$E22,$B$3+3&lt;=IF($F22="",$F$3,$F22)),"●","")</f>
      </c>
      <c r="M22" s="8">
        <f>IF(AND($E22&lt;&gt;"",$B$3+4&gt;=$E22,$B$3+4&lt;=IF($F22="",$F$3,$F22)),"●","")</f>
      </c>
      <c r="N22" s="8">
        <f>IF(AND($E22&lt;&gt;"",$B$3+5&gt;=$E22,$B$3+5&lt;=IF($F22="",$F$3,$F22)),"●","")</f>
      </c>
      <c r="O22" s="8">
        <f>IF(AND($E22&lt;&gt;"",$B$3+6&gt;=$E22,$B$3+6&lt;=IF($F22="",$F$3,$F22)),"●","")</f>
      </c>
      <c r="P22" s="8">
        <f>IF(AND($E22&lt;&gt;"",$B$3+7&gt;=$E22,$B$3+7&lt;=IF($F22="",$F$3,$F22)),"●","")</f>
      </c>
      <c r="Q22" s="8">
        <f>IF(AND($E22&lt;&gt;"",$B$3+8&gt;=$E22,$B$3+8&lt;=IF($F22="",$F$3,$F22)),"●","")</f>
      </c>
      <c r="R22" s="8">
        <f>IF(AND($E22&lt;&gt;"",$B$3+9&gt;=$E22,$B$3+9&lt;=IF($F22="",$F$3,$F22)),"●","")</f>
      </c>
      <c r="S22" s="8">
        <f>IF(AND($E22&lt;&gt;"",$B$3+10&gt;=$E22,$B$3+10&lt;=IF($F22="",$F$3,$F22)),"●","")</f>
      </c>
      <c r="T22" s="8">
        <f>IF(AND($E22&lt;&gt;"",$B$3+11&gt;=$E22,$B$3+11&lt;=IF($F22="",$F$3,$F22)),"●","")</f>
      </c>
      <c r="U22" s="8">
        <f>IF(AND($E22&lt;&gt;"",$B$3+12&gt;=$E22,$B$3+12&lt;=IF($F22="",$F$3,$F22)),"●","")</f>
      </c>
      <c r="V22" s="8">
        <f>IF(AND($E22&lt;&gt;"",$B$3+13&gt;=$E22,$B$3+13&lt;=IF($F22="",$F$3,$F22)),"●","")</f>
      </c>
      <c r="W22" s="8">
        <f>IF(AND($E22&lt;&gt;"",$B$3+14&gt;=$E22,$B$3+14&lt;=IF($F22="",$F$3,$F22)),"●","")</f>
      </c>
      <c r="X22" s="8">
        <f>IF(AND($E22&lt;&gt;"",$B$3+15&gt;=$E22,$B$3+15&lt;=IF($F22="",$F$3,$F22)),"●","")</f>
      </c>
      <c r="Y22" s="8">
        <f>IF(AND($E22&lt;&gt;"",$B$3+16&gt;=$E22,$B$3+16&lt;=IF($F22="",$F$3,$F22)),"●","")</f>
      </c>
      <c r="Z22" s="8">
        <f>IF(AND($E22&lt;&gt;"",$B$3+17&gt;=$E22,$B$3+17&lt;=IF($F22="",$F$3,$F22)),"●","")</f>
      </c>
      <c r="AA22" s="8">
        <f>IF(AND($E22&lt;&gt;"",$B$3+18&gt;=$E22,$B$3+18&lt;=IF($F22="",$F$3,$F22)),"●","")</f>
      </c>
      <c r="AB22" s="8">
        <f>IF(AND($E22&lt;&gt;"",$B$3+19&gt;=$E22,$B$3+19&lt;=IF($F22="",$F$3,$F22)),"●","")</f>
      </c>
      <c r="AC22" s="8">
        <f>IF(AND($E22&lt;&gt;"",$B$3+20&gt;=$E22,$B$3+20&lt;=IF($F22="",$F$3,$F22)),"●","")</f>
      </c>
      <c r="AD22" s="8">
        <f>IF(AND($E22&lt;&gt;"",$B$3+21&gt;=$E22,$B$3+21&lt;=IF($F22="",$F$3,$F22)),"●","")</f>
      </c>
      <c r="AE22" s="8">
        <f>IF(AND($E22&lt;&gt;"",$B$3+22&gt;=$E22,$B$3+22&lt;=IF($F22="",$F$3,$F22)),"●","")</f>
      </c>
      <c r="AF22" s="8">
        <f>IF(AND($E22&lt;&gt;"",$B$3+23&gt;=$E22,$B$3+23&lt;=IF($F22="",$F$3,$F22)),"●","")</f>
      </c>
      <c r="AG22" s="8">
        <f>IF(AND($E22&lt;&gt;"",$B$3+24&gt;=$E22,$B$3+24&lt;=IF($F22="",$F$3,$F22)),"●","")</f>
      </c>
      <c r="AH22" s="8">
        <f>IF(AND($E22&lt;&gt;"",$B$3+25&gt;=$E22,$B$3+25&lt;=IF($F22="",$F$3,$F22)),"●","")</f>
      </c>
      <c r="AI22" s="8">
        <f>IF(AND($E22&lt;&gt;"",$B$3+26&gt;=$E22,$B$3+26&lt;=IF($F22="",$F$3,$F22)),"●","")</f>
      </c>
      <c r="AJ22" s="8">
        <f>IF(AND($E22&lt;&gt;"",$B$3+27&gt;=$E22,$B$3+27&lt;=IF($F22="",$F$3,$F22)),"●","")</f>
      </c>
      <c r="AK22" s="8">
        <f>IF(AND($E22&lt;&gt;"",$B$3+28&gt;=$E22,$B$3+28&lt;=IF($F22="",$F$3,$F22)),"●","")</f>
      </c>
      <c r="AL22" s="8">
        <f>IF(AND($E22&lt;&gt;"",$B$3+29&gt;=$E22,$B$3+29&lt;=IF($F22="",$F$3,$F22)),"●","")</f>
      </c>
      <c r="AM22" s="8">
        <f>IF(AND($E22&lt;&gt;"",$B$3+30&gt;=$E22,$B$3+30&lt;=IF($F22="",$F$3,$F22)),"●","")</f>
      </c>
    </row>
    <row r="23" ht="20" customHeight="1" spans="1:39" x14ac:dyDescent="0.25">
      <c r="A23" s="8">
        <v>9</v>
      </c>
      <c r="B23" s="3"/>
      <c r="C23" s="3"/>
      <c r="D23" s="5" t="s">
        <v>17</v>
      </c>
      <c r="E23" s="3"/>
      <c r="F23" s="3"/>
      <c r="G23" s="8">
        <f>IF(OR(E23="",F23=""),"",F23-E23+1)</f>
      </c>
      <c r="H23" s="4">
        <f>IF(OR(E23="",F23="",$F$3=""),"",MAX(0,MIN(1,($F$3-E23+1)/G23)))</f>
      </c>
      <c r="I23" s="8">
        <f>IF(AND($E23&lt;&gt;"",$F23&lt;&gt;"",$B$3+0&gt;=$E23,$B$3+0&lt;=$F23),"■","")</f>
      </c>
      <c r="J23" s="8">
        <f>IF(AND($E23&lt;&gt;"",$F23&lt;&gt;"",$B$3+1&gt;=$E23,$B$3+1&lt;=$F23),"■","")</f>
      </c>
      <c r="K23" s="8">
        <f>IF(AND($E23&lt;&gt;"",$F23&lt;&gt;"",$B$3+2&gt;=$E23,$B$3+2&lt;=$F23),"■","")</f>
      </c>
      <c r="L23" s="8">
        <f>IF(AND($E23&lt;&gt;"",$F23&lt;&gt;"",$B$3+3&gt;=$E23,$B$3+3&lt;=$F23),"■","")</f>
      </c>
      <c r="M23" s="8">
        <f>IF(AND($E23&lt;&gt;"",$F23&lt;&gt;"",$B$3+4&gt;=$E23,$B$3+4&lt;=$F23),"■","")</f>
      </c>
      <c r="N23" s="8">
        <f>IF(AND($E23&lt;&gt;"",$F23&lt;&gt;"",$B$3+5&gt;=$E23,$B$3+5&lt;=$F23),"■","")</f>
      </c>
      <c r="O23" s="8">
        <f>IF(AND($E23&lt;&gt;"",$F23&lt;&gt;"",$B$3+6&gt;=$E23,$B$3+6&lt;=$F23),"■","")</f>
      </c>
      <c r="P23" s="8">
        <f>IF(AND($E23&lt;&gt;"",$F23&lt;&gt;"",$B$3+7&gt;=$E23,$B$3+7&lt;=$F23),"■","")</f>
      </c>
      <c r="Q23" s="8">
        <f>IF(AND($E23&lt;&gt;"",$F23&lt;&gt;"",$B$3+8&gt;=$E23,$B$3+8&lt;=$F23),"■","")</f>
      </c>
      <c r="R23" s="8">
        <f>IF(AND($E23&lt;&gt;"",$F23&lt;&gt;"",$B$3+9&gt;=$E23,$B$3+9&lt;=$F23),"■","")</f>
      </c>
      <c r="S23" s="8">
        <f>IF(AND($E23&lt;&gt;"",$F23&lt;&gt;"",$B$3+10&gt;=$E23,$B$3+10&lt;=$F23),"■","")</f>
      </c>
      <c r="T23" s="8">
        <f>IF(AND($E23&lt;&gt;"",$F23&lt;&gt;"",$B$3+11&gt;=$E23,$B$3+11&lt;=$F23),"■","")</f>
      </c>
      <c r="U23" s="8">
        <f>IF(AND($E23&lt;&gt;"",$F23&lt;&gt;"",$B$3+12&gt;=$E23,$B$3+12&lt;=$F23),"■","")</f>
      </c>
      <c r="V23" s="8">
        <f>IF(AND($E23&lt;&gt;"",$F23&lt;&gt;"",$B$3+13&gt;=$E23,$B$3+13&lt;=$F23),"■","")</f>
      </c>
      <c r="W23" s="8">
        <f>IF(AND($E23&lt;&gt;"",$F23&lt;&gt;"",$B$3+14&gt;=$E23,$B$3+14&lt;=$F23),"■","")</f>
      </c>
      <c r="X23" s="8">
        <f>IF(AND($E23&lt;&gt;"",$F23&lt;&gt;"",$B$3+15&gt;=$E23,$B$3+15&lt;=$F23),"■","")</f>
      </c>
      <c r="Y23" s="8">
        <f>IF(AND($E23&lt;&gt;"",$F23&lt;&gt;"",$B$3+16&gt;=$E23,$B$3+16&lt;=$F23),"■","")</f>
      </c>
      <c r="Z23" s="8">
        <f>IF(AND($E23&lt;&gt;"",$F23&lt;&gt;"",$B$3+17&gt;=$E23,$B$3+17&lt;=$F23),"■","")</f>
      </c>
      <c r="AA23" s="8">
        <f>IF(AND($E23&lt;&gt;"",$F23&lt;&gt;"",$B$3+18&gt;=$E23,$B$3+18&lt;=$F23),"■","")</f>
      </c>
      <c r="AB23" s="8">
        <f>IF(AND($E23&lt;&gt;"",$F23&lt;&gt;"",$B$3+19&gt;=$E23,$B$3+19&lt;=$F23),"■","")</f>
      </c>
      <c r="AC23" s="8">
        <f>IF(AND($E23&lt;&gt;"",$F23&lt;&gt;"",$B$3+20&gt;=$E23,$B$3+20&lt;=$F23),"■","")</f>
      </c>
      <c r="AD23" s="8">
        <f>IF(AND($E23&lt;&gt;"",$F23&lt;&gt;"",$B$3+21&gt;=$E23,$B$3+21&lt;=$F23),"■","")</f>
      </c>
      <c r="AE23" s="8">
        <f>IF(AND($E23&lt;&gt;"",$F23&lt;&gt;"",$B$3+22&gt;=$E23,$B$3+22&lt;=$F23),"■","")</f>
      </c>
      <c r="AF23" s="8">
        <f>IF(AND($E23&lt;&gt;"",$F23&lt;&gt;"",$B$3+23&gt;=$E23,$B$3+23&lt;=$F23),"■","")</f>
      </c>
      <c r="AG23" s="8">
        <f>IF(AND($E23&lt;&gt;"",$F23&lt;&gt;"",$B$3+24&gt;=$E23,$B$3+24&lt;=$F23),"■","")</f>
      </c>
      <c r="AH23" s="8">
        <f>IF(AND($E23&lt;&gt;"",$F23&lt;&gt;"",$B$3+25&gt;=$E23,$B$3+25&lt;=$F23),"■","")</f>
      </c>
      <c r="AI23" s="8">
        <f>IF(AND($E23&lt;&gt;"",$F23&lt;&gt;"",$B$3+26&gt;=$E23,$B$3+26&lt;=$F23),"■","")</f>
      </c>
      <c r="AJ23" s="8">
        <f>IF(AND($E23&lt;&gt;"",$F23&lt;&gt;"",$B$3+27&gt;=$E23,$B$3+27&lt;=$F23),"■","")</f>
      </c>
      <c r="AK23" s="8">
        <f>IF(AND($E23&lt;&gt;"",$F23&lt;&gt;"",$B$3+28&gt;=$E23,$B$3+28&lt;=$F23),"■","")</f>
      </c>
      <c r="AL23" s="8">
        <f>IF(AND($E23&lt;&gt;"",$F23&lt;&gt;"",$B$3+29&gt;=$E23,$B$3+29&lt;=$F23),"■","")</f>
      </c>
      <c r="AM23" s="8">
        <f>IF(AND($E23&lt;&gt;"",$F23&lt;&gt;"",$B$3+30&gt;=$E23,$B$3+30&lt;=$F23),"■","")</f>
      </c>
    </row>
    <row r="24" ht="20" customHeight="1" spans="1:39" x14ac:dyDescent="0.25">
      <c r="A24" s="8"/>
      <c r="B24" s="3"/>
      <c r="C24" s="3"/>
      <c r="D24" s="5" t="s">
        <v>18</v>
      </c>
      <c r="E24" s="3"/>
      <c r="F24" s="3"/>
      <c r="G24" s="8">
        <f>IF(OR(E24="",F24=""),"",F24-E24+1)</f>
      </c>
      <c r="H24" s="4"/>
      <c r="I24" s="8">
        <f>IF(AND($E24&lt;&gt;"",$B$3+0&gt;=$E24,$B$3+0&lt;=IF($F24="",$F$3,$F24)),"●","")</f>
      </c>
      <c r="J24" s="8">
        <f>IF(AND($E24&lt;&gt;"",$B$3+1&gt;=$E24,$B$3+1&lt;=IF($F24="",$F$3,$F24)),"●","")</f>
      </c>
      <c r="K24" s="8">
        <f>IF(AND($E24&lt;&gt;"",$B$3+2&gt;=$E24,$B$3+2&lt;=IF($F24="",$F$3,$F24)),"●","")</f>
      </c>
      <c r="L24" s="8">
        <f>IF(AND($E24&lt;&gt;"",$B$3+3&gt;=$E24,$B$3+3&lt;=IF($F24="",$F$3,$F24)),"●","")</f>
      </c>
      <c r="M24" s="8">
        <f>IF(AND($E24&lt;&gt;"",$B$3+4&gt;=$E24,$B$3+4&lt;=IF($F24="",$F$3,$F24)),"●","")</f>
      </c>
      <c r="N24" s="8">
        <f>IF(AND($E24&lt;&gt;"",$B$3+5&gt;=$E24,$B$3+5&lt;=IF($F24="",$F$3,$F24)),"●","")</f>
      </c>
      <c r="O24" s="8">
        <f>IF(AND($E24&lt;&gt;"",$B$3+6&gt;=$E24,$B$3+6&lt;=IF($F24="",$F$3,$F24)),"●","")</f>
      </c>
      <c r="P24" s="8">
        <f>IF(AND($E24&lt;&gt;"",$B$3+7&gt;=$E24,$B$3+7&lt;=IF($F24="",$F$3,$F24)),"●","")</f>
      </c>
      <c r="Q24" s="8">
        <f>IF(AND($E24&lt;&gt;"",$B$3+8&gt;=$E24,$B$3+8&lt;=IF($F24="",$F$3,$F24)),"●","")</f>
      </c>
      <c r="R24" s="8">
        <f>IF(AND($E24&lt;&gt;"",$B$3+9&gt;=$E24,$B$3+9&lt;=IF($F24="",$F$3,$F24)),"●","")</f>
      </c>
      <c r="S24" s="8">
        <f>IF(AND($E24&lt;&gt;"",$B$3+10&gt;=$E24,$B$3+10&lt;=IF($F24="",$F$3,$F24)),"●","")</f>
      </c>
      <c r="T24" s="8">
        <f>IF(AND($E24&lt;&gt;"",$B$3+11&gt;=$E24,$B$3+11&lt;=IF($F24="",$F$3,$F24)),"●","")</f>
      </c>
      <c r="U24" s="8">
        <f>IF(AND($E24&lt;&gt;"",$B$3+12&gt;=$E24,$B$3+12&lt;=IF($F24="",$F$3,$F24)),"●","")</f>
      </c>
      <c r="V24" s="8">
        <f>IF(AND($E24&lt;&gt;"",$B$3+13&gt;=$E24,$B$3+13&lt;=IF($F24="",$F$3,$F24)),"●","")</f>
      </c>
      <c r="W24" s="8">
        <f>IF(AND($E24&lt;&gt;"",$B$3+14&gt;=$E24,$B$3+14&lt;=IF($F24="",$F$3,$F24)),"●","")</f>
      </c>
      <c r="X24" s="8">
        <f>IF(AND($E24&lt;&gt;"",$B$3+15&gt;=$E24,$B$3+15&lt;=IF($F24="",$F$3,$F24)),"●","")</f>
      </c>
      <c r="Y24" s="8">
        <f>IF(AND($E24&lt;&gt;"",$B$3+16&gt;=$E24,$B$3+16&lt;=IF($F24="",$F$3,$F24)),"●","")</f>
      </c>
      <c r="Z24" s="8">
        <f>IF(AND($E24&lt;&gt;"",$B$3+17&gt;=$E24,$B$3+17&lt;=IF($F24="",$F$3,$F24)),"●","")</f>
      </c>
      <c r="AA24" s="8">
        <f>IF(AND($E24&lt;&gt;"",$B$3+18&gt;=$E24,$B$3+18&lt;=IF($F24="",$F$3,$F24)),"●","")</f>
      </c>
      <c r="AB24" s="8">
        <f>IF(AND($E24&lt;&gt;"",$B$3+19&gt;=$E24,$B$3+19&lt;=IF($F24="",$F$3,$F24)),"●","")</f>
      </c>
      <c r="AC24" s="8">
        <f>IF(AND($E24&lt;&gt;"",$B$3+20&gt;=$E24,$B$3+20&lt;=IF($F24="",$F$3,$F24)),"●","")</f>
      </c>
      <c r="AD24" s="8">
        <f>IF(AND($E24&lt;&gt;"",$B$3+21&gt;=$E24,$B$3+21&lt;=IF($F24="",$F$3,$F24)),"●","")</f>
      </c>
      <c r="AE24" s="8">
        <f>IF(AND($E24&lt;&gt;"",$B$3+22&gt;=$E24,$B$3+22&lt;=IF($F24="",$F$3,$F24)),"●","")</f>
      </c>
      <c r="AF24" s="8">
        <f>IF(AND($E24&lt;&gt;"",$B$3+23&gt;=$E24,$B$3+23&lt;=IF($F24="",$F$3,$F24)),"●","")</f>
      </c>
      <c r="AG24" s="8">
        <f>IF(AND($E24&lt;&gt;"",$B$3+24&gt;=$E24,$B$3+24&lt;=IF($F24="",$F$3,$F24)),"●","")</f>
      </c>
      <c r="AH24" s="8">
        <f>IF(AND($E24&lt;&gt;"",$B$3+25&gt;=$E24,$B$3+25&lt;=IF($F24="",$F$3,$F24)),"●","")</f>
      </c>
      <c r="AI24" s="8">
        <f>IF(AND($E24&lt;&gt;"",$B$3+26&gt;=$E24,$B$3+26&lt;=IF($F24="",$F$3,$F24)),"●","")</f>
      </c>
      <c r="AJ24" s="8">
        <f>IF(AND($E24&lt;&gt;"",$B$3+27&gt;=$E24,$B$3+27&lt;=IF($F24="",$F$3,$F24)),"●","")</f>
      </c>
      <c r="AK24" s="8">
        <f>IF(AND($E24&lt;&gt;"",$B$3+28&gt;=$E24,$B$3+28&lt;=IF($F24="",$F$3,$F24)),"●","")</f>
      </c>
      <c r="AL24" s="8">
        <f>IF(AND($E24&lt;&gt;"",$B$3+29&gt;=$E24,$B$3+29&lt;=IF($F24="",$F$3,$F24)),"●","")</f>
      </c>
      <c r="AM24" s="8">
        <f>IF(AND($E24&lt;&gt;"",$B$3+30&gt;=$E24,$B$3+30&lt;=IF($F24="",$F$3,$F24)),"●","")</f>
      </c>
    </row>
    <row r="25" ht="20" customHeight="1" spans="1:39" x14ac:dyDescent="0.25">
      <c r="A25" s="8">
        <v>10</v>
      </c>
      <c r="B25" s="3"/>
      <c r="C25" s="3"/>
      <c r="D25" s="5" t="s">
        <v>17</v>
      </c>
      <c r="E25" s="3"/>
      <c r="F25" s="3"/>
      <c r="G25" s="8">
        <f>IF(OR(E25="",F25=""),"",F25-E25+1)</f>
      </c>
      <c r="H25" s="4">
        <f>IF(OR(E25="",F25="",$F$3=""),"",MAX(0,MIN(1,($F$3-E25+1)/G25)))</f>
      </c>
      <c r="I25" s="8">
        <f>IF(AND($E25&lt;&gt;"",$F25&lt;&gt;"",$B$3+0&gt;=$E25,$B$3+0&lt;=$F25),"■","")</f>
      </c>
      <c r="J25" s="8">
        <f>IF(AND($E25&lt;&gt;"",$F25&lt;&gt;"",$B$3+1&gt;=$E25,$B$3+1&lt;=$F25),"■","")</f>
      </c>
      <c r="K25" s="8">
        <f>IF(AND($E25&lt;&gt;"",$F25&lt;&gt;"",$B$3+2&gt;=$E25,$B$3+2&lt;=$F25),"■","")</f>
      </c>
      <c r="L25" s="8">
        <f>IF(AND($E25&lt;&gt;"",$F25&lt;&gt;"",$B$3+3&gt;=$E25,$B$3+3&lt;=$F25),"■","")</f>
      </c>
      <c r="M25" s="8">
        <f>IF(AND($E25&lt;&gt;"",$F25&lt;&gt;"",$B$3+4&gt;=$E25,$B$3+4&lt;=$F25),"■","")</f>
      </c>
      <c r="N25" s="8">
        <f>IF(AND($E25&lt;&gt;"",$F25&lt;&gt;"",$B$3+5&gt;=$E25,$B$3+5&lt;=$F25),"■","")</f>
      </c>
      <c r="O25" s="8">
        <f>IF(AND($E25&lt;&gt;"",$F25&lt;&gt;"",$B$3+6&gt;=$E25,$B$3+6&lt;=$F25),"■","")</f>
      </c>
      <c r="P25" s="8">
        <f>IF(AND($E25&lt;&gt;"",$F25&lt;&gt;"",$B$3+7&gt;=$E25,$B$3+7&lt;=$F25),"■","")</f>
      </c>
      <c r="Q25" s="8">
        <f>IF(AND($E25&lt;&gt;"",$F25&lt;&gt;"",$B$3+8&gt;=$E25,$B$3+8&lt;=$F25),"■","")</f>
      </c>
      <c r="R25" s="8">
        <f>IF(AND($E25&lt;&gt;"",$F25&lt;&gt;"",$B$3+9&gt;=$E25,$B$3+9&lt;=$F25),"■","")</f>
      </c>
      <c r="S25" s="8">
        <f>IF(AND($E25&lt;&gt;"",$F25&lt;&gt;"",$B$3+10&gt;=$E25,$B$3+10&lt;=$F25),"■","")</f>
      </c>
      <c r="T25" s="8">
        <f>IF(AND($E25&lt;&gt;"",$F25&lt;&gt;"",$B$3+11&gt;=$E25,$B$3+11&lt;=$F25),"■","")</f>
      </c>
      <c r="U25" s="8">
        <f>IF(AND($E25&lt;&gt;"",$F25&lt;&gt;"",$B$3+12&gt;=$E25,$B$3+12&lt;=$F25),"■","")</f>
      </c>
      <c r="V25" s="8">
        <f>IF(AND($E25&lt;&gt;"",$F25&lt;&gt;"",$B$3+13&gt;=$E25,$B$3+13&lt;=$F25),"■","")</f>
      </c>
      <c r="W25" s="8">
        <f>IF(AND($E25&lt;&gt;"",$F25&lt;&gt;"",$B$3+14&gt;=$E25,$B$3+14&lt;=$F25),"■","")</f>
      </c>
      <c r="X25" s="8">
        <f>IF(AND($E25&lt;&gt;"",$F25&lt;&gt;"",$B$3+15&gt;=$E25,$B$3+15&lt;=$F25),"■","")</f>
      </c>
      <c r="Y25" s="8">
        <f>IF(AND($E25&lt;&gt;"",$F25&lt;&gt;"",$B$3+16&gt;=$E25,$B$3+16&lt;=$F25),"■","")</f>
      </c>
      <c r="Z25" s="8">
        <f>IF(AND($E25&lt;&gt;"",$F25&lt;&gt;"",$B$3+17&gt;=$E25,$B$3+17&lt;=$F25),"■","")</f>
      </c>
      <c r="AA25" s="8">
        <f>IF(AND($E25&lt;&gt;"",$F25&lt;&gt;"",$B$3+18&gt;=$E25,$B$3+18&lt;=$F25),"■","")</f>
      </c>
      <c r="AB25" s="8">
        <f>IF(AND($E25&lt;&gt;"",$F25&lt;&gt;"",$B$3+19&gt;=$E25,$B$3+19&lt;=$F25),"■","")</f>
      </c>
      <c r="AC25" s="8">
        <f>IF(AND($E25&lt;&gt;"",$F25&lt;&gt;"",$B$3+20&gt;=$E25,$B$3+20&lt;=$F25),"■","")</f>
      </c>
      <c r="AD25" s="8">
        <f>IF(AND($E25&lt;&gt;"",$F25&lt;&gt;"",$B$3+21&gt;=$E25,$B$3+21&lt;=$F25),"■","")</f>
      </c>
      <c r="AE25" s="8">
        <f>IF(AND($E25&lt;&gt;"",$F25&lt;&gt;"",$B$3+22&gt;=$E25,$B$3+22&lt;=$F25),"■","")</f>
      </c>
      <c r="AF25" s="8">
        <f>IF(AND($E25&lt;&gt;"",$F25&lt;&gt;"",$B$3+23&gt;=$E25,$B$3+23&lt;=$F25),"■","")</f>
      </c>
      <c r="AG25" s="8">
        <f>IF(AND($E25&lt;&gt;"",$F25&lt;&gt;"",$B$3+24&gt;=$E25,$B$3+24&lt;=$F25),"■","")</f>
      </c>
      <c r="AH25" s="8">
        <f>IF(AND($E25&lt;&gt;"",$F25&lt;&gt;"",$B$3+25&gt;=$E25,$B$3+25&lt;=$F25),"■","")</f>
      </c>
      <c r="AI25" s="8">
        <f>IF(AND($E25&lt;&gt;"",$F25&lt;&gt;"",$B$3+26&gt;=$E25,$B$3+26&lt;=$F25),"■","")</f>
      </c>
      <c r="AJ25" s="8">
        <f>IF(AND($E25&lt;&gt;"",$F25&lt;&gt;"",$B$3+27&gt;=$E25,$B$3+27&lt;=$F25),"■","")</f>
      </c>
      <c r="AK25" s="8">
        <f>IF(AND($E25&lt;&gt;"",$F25&lt;&gt;"",$B$3+28&gt;=$E25,$B$3+28&lt;=$F25),"■","")</f>
      </c>
      <c r="AL25" s="8">
        <f>IF(AND($E25&lt;&gt;"",$F25&lt;&gt;"",$B$3+29&gt;=$E25,$B$3+29&lt;=$F25),"■","")</f>
      </c>
      <c r="AM25" s="8">
        <f>IF(AND($E25&lt;&gt;"",$F25&lt;&gt;"",$B$3+30&gt;=$E25,$B$3+30&lt;=$F25),"■","")</f>
      </c>
    </row>
    <row r="26" ht="20" customHeight="1" spans="1:39" x14ac:dyDescent="0.25">
      <c r="A26" s="8"/>
      <c r="B26" s="3"/>
      <c r="C26" s="3"/>
      <c r="D26" s="5" t="s">
        <v>18</v>
      </c>
      <c r="E26" s="3"/>
      <c r="F26" s="3"/>
      <c r="G26" s="8">
        <f>IF(OR(E26="",F26=""),"",F26-E26+1)</f>
      </c>
      <c r="H26" s="4"/>
      <c r="I26" s="8">
        <f>IF(AND($E26&lt;&gt;"",$B$3+0&gt;=$E26,$B$3+0&lt;=IF($F26="",$F$3,$F26)),"●","")</f>
      </c>
      <c r="J26" s="8">
        <f>IF(AND($E26&lt;&gt;"",$B$3+1&gt;=$E26,$B$3+1&lt;=IF($F26="",$F$3,$F26)),"●","")</f>
      </c>
      <c r="K26" s="8">
        <f>IF(AND($E26&lt;&gt;"",$B$3+2&gt;=$E26,$B$3+2&lt;=IF($F26="",$F$3,$F26)),"●","")</f>
      </c>
      <c r="L26" s="8">
        <f>IF(AND($E26&lt;&gt;"",$B$3+3&gt;=$E26,$B$3+3&lt;=IF($F26="",$F$3,$F26)),"●","")</f>
      </c>
      <c r="M26" s="8">
        <f>IF(AND($E26&lt;&gt;"",$B$3+4&gt;=$E26,$B$3+4&lt;=IF($F26="",$F$3,$F26)),"●","")</f>
      </c>
      <c r="N26" s="8">
        <f>IF(AND($E26&lt;&gt;"",$B$3+5&gt;=$E26,$B$3+5&lt;=IF($F26="",$F$3,$F26)),"●","")</f>
      </c>
      <c r="O26" s="8">
        <f>IF(AND($E26&lt;&gt;"",$B$3+6&gt;=$E26,$B$3+6&lt;=IF($F26="",$F$3,$F26)),"●","")</f>
      </c>
      <c r="P26" s="8">
        <f>IF(AND($E26&lt;&gt;"",$B$3+7&gt;=$E26,$B$3+7&lt;=IF($F26="",$F$3,$F26)),"●","")</f>
      </c>
      <c r="Q26" s="8">
        <f>IF(AND($E26&lt;&gt;"",$B$3+8&gt;=$E26,$B$3+8&lt;=IF($F26="",$F$3,$F26)),"●","")</f>
      </c>
      <c r="R26" s="8">
        <f>IF(AND($E26&lt;&gt;"",$B$3+9&gt;=$E26,$B$3+9&lt;=IF($F26="",$F$3,$F26)),"●","")</f>
      </c>
      <c r="S26" s="8">
        <f>IF(AND($E26&lt;&gt;"",$B$3+10&gt;=$E26,$B$3+10&lt;=IF($F26="",$F$3,$F26)),"●","")</f>
      </c>
      <c r="T26" s="8">
        <f>IF(AND($E26&lt;&gt;"",$B$3+11&gt;=$E26,$B$3+11&lt;=IF($F26="",$F$3,$F26)),"●","")</f>
      </c>
      <c r="U26" s="8">
        <f>IF(AND($E26&lt;&gt;"",$B$3+12&gt;=$E26,$B$3+12&lt;=IF($F26="",$F$3,$F26)),"●","")</f>
      </c>
      <c r="V26" s="8">
        <f>IF(AND($E26&lt;&gt;"",$B$3+13&gt;=$E26,$B$3+13&lt;=IF($F26="",$F$3,$F26)),"●","")</f>
      </c>
      <c r="W26" s="8">
        <f>IF(AND($E26&lt;&gt;"",$B$3+14&gt;=$E26,$B$3+14&lt;=IF($F26="",$F$3,$F26)),"●","")</f>
      </c>
      <c r="X26" s="8">
        <f>IF(AND($E26&lt;&gt;"",$B$3+15&gt;=$E26,$B$3+15&lt;=IF($F26="",$F$3,$F26)),"●","")</f>
      </c>
      <c r="Y26" s="8">
        <f>IF(AND($E26&lt;&gt;"",$B$3+16&gt;=$E26,$B$3+16&lt;=IF($F26="",$F$3,$F26)),"●","")</f>
      </c>
      <c r="Z26" s="8">
        <f>IF(AND($E26&lt;&gt;"",$B$3+17&gt;=$E26,$B$3+17&lt;=IF($F26="",$F$3,$F26)),"●","")</f>
      </c>
      <c r="AA26" s="8">
        <f>IF(AND($E26&lt;&gt;"",$B$3+18&gt;=$E26,$B$3+18&lt;=IF($F26="",$F$3,$F26)),"●","")</f>
      </c>
      <c r="AB26" s="8">
        <f>IF(AND($E26&lt;&gt;"",$B$3+19&gt;=$E26,$B$3+19&lt;=IF($F26="",$F$3,$F26)),"●","")</f>
      </c>
      <c r="AC26" s="8">
        <f>IF(AND($E26&lt;&gt;"",$B$3+20&gt;=$E26,$B$3+20&lt;=IF($F26="",$F$3,$F26)),"●","")</f>
      </c>
      <c r="AD26" s="8">
        <f>IF(AND($E26&lt;&gt;"",$B$3+21&gt;=$E26,$B$3+21&lt;=IF($F26="",$F$3,$F26)),"●","")</f>
      </c>
      <c r="AE26" s="8">
        <f>IF(AND($E26&lt;&gt;"",$B$3+22&gt;=$E26,$B$3+22&lt;=IF($F26="",$F$3,$F26)),"●","")</f>
      </c>
      <c r="AF26" s="8">
        <f>IF(AND($E26&lt;&gt;"",$B$3+23&gt;=$E26,$B$3+23&lt;=IF($F26="",$F$3,$F26)),"●","")</f>
      </c>
      <c r="AG26" s="8">
        <f>IF(AND($E26&lt;&gt;"",$B$3+24&gt;=$E26,$B$3+24&lt;=IF($F26="",$F$3,$F26)),"●","")</f>
      </c>
      <c r="AH26" s="8">
        <f>IF(AND($E26&lt;&gt;"",$B$3+25&gt;=$E26,$B$3+25&lt;=IF($F26="",$F$3,$F26)),"●","")</f>
      </c>
      <c r="AI26" s="8">
        <f>IF(AND($E26&lt;&gt;"",$B$3+26&gt;=$E26,$B$3+26&lt;=IF($F26="",$F$3,$F26)),"●","")</f>
      </c>
      <c r="AJ26" s="8">
        <f>IF(AND($E26&lt;&gt;"",$B$3+27&gt;=$E26,$B$3+27&lt;=IF($F26="",$F$3,$F26)),"●","")</f>
      </c>
      <c r="AK26" s="8">
        <f>IF(AND($E26&lt;&gt;"",$B$3+28&gt;=$E26,$B$3+28&lt;=IF($F26="",$F$3,$F26)),"●","")</f>
      </c>
      <c r="AL26" s="8">
        <f>IF(AND($E26&lt;&gt;"",$B$3+29&gt;=$E26,$B$3+29&lt;=IF($F26="",$F$3,$F26)),"●","")</f>
      </c>
      <c r="AM26" s="8">
        <f>IF(AND($E26&lt;&gt;"",$B$3+30&gt;=$E26,$B$3+30&lt;=IF($F26="",$F$3,$F26)),"●","")</f>
      </c>
    </row>
    <row r="27" ht="20" customHeight="1" spans="1:39" x14ac:dyDescent="0.25">
      <c r="A27" s="8">
        <v>11</v>
      </c>
      <c r="B27" s="3"/>
      <c r="C27" s="3"/>
      <c r="D27" s="5" t="s">
        <v>17</v>
      </c>
      <c r="E27" s="3"/>
      <c r="F27" s="3"/>
      <c r="G27" s="8">
        <f>IF(OR(E27="",F27=""),"",F27-E27+1)</f>
      </c>
      <c r="H27" s="4">
        <f>IF(OR(E27="",F27="",$F$3=""),"",MAX(0,MIN(1,($F$3-E27+1)/G27)))</f>
      </c>
      <c r="I27" s="8">
        <f>IF(AND($E27&lt;&gt;"",$F27&lt;&gt;"",$B$3+0&gt;=$E27,$B$3+0&lt;=$F27),"■","")</f>
      </c>
      <c r="J27" s="8">
        <f>IF(AND($E27&lt;&gt;"",$F27&lt;&gt;"",$B$3+1&gt;=$E27,$B$3+1&lt;=$F27),"■","")</f>
      </c>
      <c r="K27" s="8">
        <f>IF(AND($E27&lt;&gt;"",$F27&lt;&gt;"",$B$3+2&gt;=$E27,$B$3+2&lt;=$F27),"■","")</f>
      </c>
      <c r="L27" s="8">
        <f>IF(AND($E27&lt;&gt;"",$F27&lt;&gt;"",$B$3+3&gt;=$E27,$B$3+3&lt;=$F27),"■","")</f>
      </c>
      <c r="M27" s="8">
        <f>IF(AND($E27&lt;&gt;"",$F27&lt;&gt;"",$B$3+4&gt;=$E27,$B$3+4&lt;=$F27),"■","")</f>
      </c>
      <c r="N27" s="8">
        <f>IF(AND($E27&lt;&gt;"",$F27&lt;&gt;"",$B$3+5&gt;=$E27,$B$3+5&lt;=$F27),"■","")</f>
      </c>
      <c r="O27" s="8">
        <f>IF(AND($E27&lt;&gt;"",$F27&lt;&gt;"",$B$3+6&gt;=$E27,$B$3+6&lt;=$F27),"■","")</f>
      </c>
      <c r="P27" s="8">
        <f>IF(AND($E27&lt;&gt;"",$F27&lt;&gt;"",$B$3+7&gt;=$E27,$B$3+7&lt;=$F27),"■","")</f>
      </c>
      <c r="Q27" s="8">
        <f>IF(AND($E27&lt;&gt;"",$F27&lt;&gt;"",$B$3+8&gt;=$E27,$B$3+8&lt;=$F27),"■","")</f>
      </c>
      <c r="R27" s="8">
        <f>IF(AND($E27&lt;&gt;"",$F27&lt;&gt;"",$B$3+9&gt;=$E27,$B$3+9&lt;=$F27),"■","")</f>
      </c>
      <c r="S27" s="8">
        <f>IF(AND($E27&lt;&gt;"",$F27&lt;&gt;"",$B$3+10&gt;=$E27,$B$3+10&lt;=$F27),"■","")</f>
      </c>
      <c r="T27" s="8">
        <f>IF(AND($E27&lt;&gt;"",$F27&lt;&gt;"",$B$3+11&gt;=$E27,$B$3+11&lt;=$F27),"■","")</f>
      </c>
      <c r="U27" s="8">
        <f>IF(AND($E27&lt;&gt;"",$F27&lt;&gt;"",$B$3+12&gt;=$E27,$B$3+12&lt;=$F27),"■","")</f>
      </c>
      <c r="V27" s="8">
        <f>IF(AND($E27&lt;&gt;"",$F27&lt;&gt;"",$B$3+13&gt;=$E27,$B$3+13&lt;=$F27),"■","")</f>
      </c>
      <c r="W27" s="8">
        <f>IF(AND($E27&lt;&gt;"",$F27&lt;&gt;"",$B$3+14&gt;=$E27,$B$3+14&lt;=$F27),"■","")</f>
      </c>
      <c r="X27" s="8">
        <f>IF(AND($E27&lt;&gt;"",$F27&lt;&gt;"",$B$3+15&gt;=$E27,$B$3+15&lt;=$F27),"■","")</f>
      </c>
      <c r="Y27" s="8">
        <f>IF(AND($E27&lt;&gt;"",$F27&lt;&gt;"",$B$3+16&gt;=$E27,$B$3+16&lt;=$F27),"■","")</f>
      </c>
      <c r="Z27" s="8">
        <f>IF(AND($E27&lt;&gt;"",$F27&lt;&gt;"",$B$3+17&gt;=$E27,$B$3+17&lt;=$F27),"■","")</f>
      </c>
      <c r="AA27" s="8">
        <f>IF(AND($E27&lt;&gt;"",$F27&lt;&gt;"",$B$3+18&gt;=$E27,$B$3+18&lt;=$F27),"■","")</f>
      </c>
      <c r="AB27" s="8">
        <f>IF(AND($E27&lt;&gt;"",$F27&lt;&gt;"",$B$3+19&gt;=$E27,$B$3+19&lt;=$F27),"■","")</f>
      </c>
      <c r="AC27" s="8">
        <f>IF(AND($E27&lt;&gt;"",$F27&lt;&gt;"",$B$3+20&gt;=$E27,$B$3+20&lt;=$F27),"■","")</f>
      </c>
      <c r="AD27" s="8">
        <f>IF(AND($E27&lt;&gt;"",$F27&lt;&gt;"",$B$3+21&gt;=$E27,$B$3+21&lt;=$F27),"■","")</f>
      </c>
      <c r="AE27" s="8">
        <f>IF(AND($E27&lt;&gt;"",$F27&lt;&gt;"",$B$3+22&gt;=$E27,$B$3+22&lt;=$F27),"■","")</f>
      </c>
      <c r="AF27" s="8">
        <f>IF(AND($E27&lt;&gt;"",$F27&lt;&gt;"",$B$3+23&gt;=$E27,$B$3+23&lt;=$F27),"■","")</f>
      </c>
      <c r="AG27" s="8">
        <f>IF(AND($E27&lt;&gt;"",$F27&lt;&gt;"",$B$3+24&gt;=$E27,$B$3+24&lt;=$F27),"■","")</f>
      </c>
      <c r="AH27" s="8">
        <f>IF(AND($E27&lt;&gt;"",$F27&lt;&gt;"",$B$3+25&gt;=$E27,$B$3+25&lt;=$F27),"■","")</f>
      </c>
      <c r="AI27" s="8">
        <f>IF(AND($E27&lt;&gt;"",$F27&lt;&gt;"",$B$3+26&gt;=$E27,$B$3+26&lt;=$F27),"■","")</f>
      </c>
      <c r="AJ27" s="8">
        <f>IF(AND($E27&lt;&gt;"",$F27&lt;&gt;"",$B$3+27&gt;=$E27,$B$3+27&lt;=$F27),"■","")</f>
      </c>
      <c r="AK27" s="8">
        <f>IF(AND($E27&lt;&gt;"",$F27&lt;&gt;"",$B$3+28&gt;=$E27,$B$3+28&lt;=$F27),"■","")</f>
      </c>
      <c r="AL27" s="8">
        <f>IF(AND($E27&lt;&gt;"",$F27&lt;&gt;"",$B$3+29&gt;=$E27,$B$3+29&lt;=$F27),"■","")</f>
      </c>
      <c r="AM27" s="8">
        <f>IF(AND($E27&lt;&gt;"",$F27&lt;&gt;"",$B$3+30&gt;=$E27,$B$3+30&lt;=$F27),"■","")</f>
      </c>
    </row>
    <row r="28" ht="20" customHeight="1" spans="1:39" x14ac:dyDescent="0.25">
      <c r="A28" s="8"/>
      <c r="B28" s="3"/>
      <c r="C28" s="3"/>
      <c r="D28" s="5" t="s">
        <v>18</v>
      </c>
      <c r="E28" s="3"/>
      <c r="F28" s="3"/>
      <c r="G28" s="8">
        <f>IF(OR(E28="",F28=""),"",F28-E28+1)</f>
      </c>
      <c r="H28" s="4"/>
      <c r="I28" s="8">
        <f>IF(AND($E28&lt;&gt;"",$B$3+0&gt;=$E28,$B$3+0&lt;=IF($F28="",$F$3,$F28)),"●","")</f>
      </c>
      <c r="J28" s="8">
        <f>IF(AND($E28&lt;&gt;"",$B$3+1&gt;=$E28,$B$3+1&lt;=IF($F28="",$F$3,$F28)),"●","")</f>
      </c>
      <c r="K28" s="8">
        <f>IF(AND($E28&lt;&gt;"",$B$3+2&gt;=$E28,$B$3+2&lt;=IF($F28="",$F$3,$F28)),"●","")</f>
      </c>
      <c r="L28" s="8">
        <f>IF(AND($E28&lt;&gt;"",$B$3+3&gt;=$E28,$B$3+3&lt;=IF($F28="",$F$3,$F28)),"●","")</f>
      </c>
      <c r="M28" s="8">
        <f>IF(AND($E28&lt;&gt;"",$B$3+4&gt;=$E28,$B$3+4&lt;=IF($F28="",$F$3,$F28)),"●","")</f>
      </c>
      <c r="N28" s="8">
        <f>IF(AND($E28&lt;&gt;"",$B$3+5&gt;=$E28,$B$3+5&lt;=IF($F28="",$F$3,$F28)),"●","")</f>
      </c>
      <c r="O28" s="8">
        <f>IF(AND($E28&lt;&gt;"",$B$3+6&gt;=$E28,$B$3+6&lt;=IF($F28="",$F$3,$F28)),"●","")</f>
      </c>
      <c r="P28" s="8">
        <f>IF(AND($E28&lt;&gt;"",$B$3+7&gt;=$E28,$B$3+7&lt;=IF($F28="",$F$3,$F28)),"●","")</f>
      </c>
      <c r="Q28" s="8">
        <f>IF(AND($E28&lt;&gt;"",$B$3+8&gt;=$E28,$B$3+8&lt;=IF($F28="",$F$3,$F28)),"●","")</f>
      </c>
      <c r="R28" s="8">
        <f>IF(AND($E28&lt;&gt;"",$B$3+9&gt;=$E28,$B$3+9&lt;=IF($F28="",$F$3,$F28)),"●","")</f>
      </c>
      <c r="S28" s="8">
        <f>IF(AND($E28&lt;&gt;"",$B$3+10&gt;=$E28,$B$3+10&lt;=IF($F28="",$F$3,$F28)),"●","")</f>
      </c>
      <c r="T28" s="8">
        <f>IF(AND($E28&lt;&gt;"",$B$3+11&gt;=$E28,$B$3+11&lt;=IF($F28="",$F$3,$F28)),"●","")</f>
      </c>
      <c r="U28" s="8">
        <f>IF(AND($E28&lt;&gt;"",$B$3+12&gt;=$E28,$B$3+12&lt;=IF($F28="",$F$3,$F28)),"●","")</f>
      </c>
      <c r="V28" s="8">
        <f>IF(AND($E28&lt;&gt;"",$B$3+13&gt;=$E28,$B$3+13&lt;=IF($F28="",$F$3,$F28)),"●","")</f>
      </c>
      <c r="W28" s="8">
        <f>IF(AND($E28&lt;&gt;"",$B$3+14&gt;=$E28,$B$3+14&lt;=IF($F28="",$F$3,$F28)),"●","")</f>
      </c>
      <c r="X28" s="8">
        <f>IF(AND($E28&lt;&gt;"",$B$3+15&gt;=$E28,$B$3+15&lt;=IF($F28="",$F$3,$F28)),"●","")</f>
      </c>
      <c r="Y28" s="8">
        <f>IF(AND($E28&lt;&gt;"",$B$3+16&gt;=$E28,$B$3+16&lt;=IF($F28="",$F$3,$F28)),"●","")</f>
      </c>
      <c r="Z28" s="8">
        <f>IF(AND($E28&lt;&gt;"",$B$3+17&gt;=$E28,$B$3+17&lt;=IF($F28="",$F$3,$F28)),"●","")</f>
      </c>
      <c r="AA28" s="8">
        <f>IF(AND($E28&lt;&gt;"",$B$3+18&gt;=$E28,$B$3+18&lt;=IF($F28="",$F$3,$F28)),"●","")</f>
      </c>
      <c r="AB28" s="8">
        <f>IF(AND($E28&lt;&gt;"",$B$3+19&gt;=$E28,$B$3+19&lt;=IF($F28="",$F$3,$F28)),"●","")</f>
      </c>
      <c r="AC28" s="8">
        <f>IF(AND($E28&lt;&gt;"",$B$3+20&gt;=$E28,$B$3+20&lt;=IF($F28="",$F$3,$F28)),"●","")</f>
      </c>
      <c r="AD28" s="8">
        <f>IF(AND($E28&lt;&gt;"",$B$3+21&gt;=$E28,$B$3+21&lt;=IF($F28="",$F$3,$F28)),"●","")</f>
      </c>
      <c r="AE28" s="8">
        <f>IF(AND($E28&lt;&gt;"",$B$3+22&gt;=$E28,$B$3+22&lt;=IF($F28="",$F$3,$F28)),"●","")</f>
      </c>
      <c r="AF28" s="8">
        <f>IF(AND($E28&lt;&gt;"",$B$3+23&gt;=$E28,$B$3+23&lt;=IF($F28="",$F$3,$F28)),"●","")</f>
      </c>
      <c r="AG28" s="8">
        <f>IF(AND($E28&lt;&gt;"",$B$3+24&gt;=$E28,$B$3+24&lt;=IF($F28="",$F$3,$F28)),"●","")</f>
      </c>
      <c r="AH28" s="8">
        <f>IF(AND($E28&lt;&gt;"",$B$3+25&gt;=$E28,$B$3+25&lt;=IF($F28="",$F$3,$F28)),"●","")</f>
      </c>
      <c r="AI28" s="8">
        <f>IF(AND($E28&lt;&gt;"",$B$3+26&gt;=$E28,$B$3+26&lt;=IF($F28="",$F$3,$F28)),"●","")</f>
      </c>
      <c r="AJ28" s="8">
        <f>IF(AND($E28&lt;&gt;"",$B$3+27&gt;=$E28,$B$3+27&lt;=IF($F28="",$F$3,$F28)),"●","")</f>
      </c>
      <c r="AK28" s="8">
        <f>IF(AND($E28&lt;&gt;"",$B$3+28&gt;=$E28,$B$3+28&lt;=IF($F28="",$F$3,$F28)),"●","")</f>
      </c>
      <c r="AL28" s="8">
        <f>IF(AND($E28&lt;&gt;"",$B$3+29&gt;=$E28,$B$3+29&lt;=IF($F28="",$F$3,$F28)),"●","")</f>
      </c>
      <c r="AM28" s="8">
        <f>IF(AND($E28&lt;&gt;"",$B$3+30&gt;=$E28,$B$3+30&lt;=IF($F28="",$F$3,$F28)),"●","")</f>
      </c>
    </row>
    <row r="29" ht="20" customHeight="1" spans="1:39" x14ac:dyDescent="0.25">
      <c r="A29" s="8">
        <v>12</v>
      </c>
      <c r="B29" s="3"/>
      <c r="C29" s="3"/>
      <c r="D29" s="5" t="s">
        <v>17</v>
      </c>
      <c r="E29" s="3"/>
      <c r="F29" s="3"/>
      <c r="G29" s="8">
        <f>IF(OR(E29="",F29=""),"",F29-E29+1)</f>
      </c>
      <c r="H29" s="4">
        <f>IF(OR(E29="",F29="",$F$3=""),"",MAX(0,MIN(1,($F$3-E29+1)/G29)))</f>
      </c>
      <c r="I29" s="8">
        <f>IF(AND($E29&lt;&gt;"",$F29&lt;&gt;"",$B$3+0&gt;=$E29,$B$3+0&lt;=$F29),"■","")</f>
      </c>
      <c r="J29" s="8">
        <f>IF(AND($E29&lt;&gt;"",$F29&lt;&gt;"",$B$3+1&gt;=$E29,$B$3+1&lt;=$F29),"■","")</f>
      </c>
      <c r="K29" s="8">
        <f>IF(AND($E29&lt;&gt;"",$F29&lt;&gt;"",$B$3+2&gt;=$E29,$B$3+2&lt;=$F29),"■","")</f>
      </c>
      <c r="L29" s="8">
        <f>IF(AND($E29&lt;&gt;"",$F29&lt;&gt;"",$B$3+3&gt;=$E29,$B$3+3&lt;=$F29),"■","")</f>
      </c>
      <c r="M29" s="8">
        <f>IF(AND($E29&lt;&gt;"",$F29&lt;&gt;"",$B$3+4&gt;=$E29,$B$3+4&lt;=$F29),"■","")</f>
      </c>
      <c r="N29" s="8">
        <f>IF(AND($E29&lt;&gt;"",$F29&lt;&gt;"",$B$3+5&gt;=$E29,$B$3+5&lt;=$F29),"■","")</f>
      </c>
      <c r="O29" s="8">
        <f>IF(AND($E29&lt;&gt;"",$F29&lt;&gt;"",$B$3+6&gt;=$E29,$B$3+6&lt;=$F29),"■","")</f>
      </c>
      <c r="P29" s="8">
        <f>IF(AND($E29&lt;&gt;"",$F29&lt;&gt;"",$B$3+7&gt;=$E29,$B$3+7&lt;=$F29),"■","")</f>
      </c>
      <c r="Q29" s="8">
        <f>IF(AND($E29&lt;&gt;"",$F29&lt;&gt;"",$B$3+8&gt;=$E29,$B$3+8&lt;=$F29),"■","")</f>
      </c>
      <c r="R29" s="8">
        <f>IF(AND($E29&lt;&gt;"",$F29&lt;&gt;"",$B$3+9&gt;=$E29,$B$3+9&lt;=$F29),"■","")</f>
      </c>
      <c r="S29" s="8">
        <f>IF(AND($E29&lt;&gt;"",$F29&lt;&gt;"",$B$3+10&gt;=$E29,$B$3+10&lt;=$F29),"■","")</f>
      </c>
      <c r="T29" s="8">
        <f>IF(AND($E29&lt;&gt;"",$F29&lt;&gt;"",$B$3+11&gt;=$E29,$B$3+11&lt;=$F29),"■","")</f>
      </c>
      <c r="U29" s="8">
        <f>IF(AND($E29&lt;&gt;"",$F29&lt;&gt;"",$B$3+12&gt;=$E29,$B$3+12&lt;=$F29),"■","")</f>
      </c>
      <c r="V29" s="8">
        <f>IF(AND($E29&lt;&gt;"",$F29&lt;&gt;"",$B$3+13&gt;=$E29,$B$3+13&lt;=$F29),"■","")</f>
      </c>
      <c r="W29" s="8">
        <f>IF(AND($E29&lt;&gt;"",$F29&lt;&gt;"",$B$3+14&gt;=$E29,$B$3+14&lt;=$F29),"■","")</f>
      </c>
      <c r="X29" s="8">
        <f>IF(AND($E29&lt;&gt;"",$F29&lt;&gt;"",$B$3+15&gt;=$E29,$B$3+15&lt;=$F29),"■","")</f>
      </c>
      <c r="Y29" s="8">
        <f>IF(AND($E29&lt;&gt;"",$F29&lt;&gt;"",$B$3+16&gt;=$E29,$B$3+16&lt;=$F29),"■","")</f>
      </c>
      <c r="Z29" s="8">
        <f>IF(AND($E29&lt;&gt;"",$F29&lt;&gt;"",$B$3+17&gt;=$E29,$B$3+17&lt;=$F29),"■","")</f>
      </c>
      <c r="AA29" s="8">
        <f>IF(AND($E29&lt;&gt;"",$F29&lt;&gt;"",$B$3+18&gt;=$E29,$B$3+18&lt;=$F29),"■","")</f>
      </c>
      <c r="AB29" s="8">
        <f>IF(AND($E29&lt;&gt;"",$F29&lt;&gt;"",$B$3+19&gt;=$E29,$B$3+19&lt;=$F29),"■","")</f>
      </c>
      <c r="AC29" s="8">
        <f>IF(AND($E29&lt;&gt;"",$F29&lt;&gt;"",$B$3+20&gt;=$E29,$B$3+20&lt;=$F29),"■","")</f>
      </c>
      <c r="AD29" s="8">
        <f>IF(AND($E29&lt;&gt;"",$F29&lt;&gt;"",$B$3+21&gt;=$E29,$B$3+21&lt;=$F29),"■","")</f>
      </c>
      <c r="AE29" s="8">
        <f>IF(AND($E29&lt;&gt;"",$F29&lt;&gt;"",$B$3+22&gt;=$E29,$B$3+22&lt;=$F29),"■","")</f>
      </c>
      <c r="AF29" s="8">
        <f>IF(AND($E29&lt;&gt;"",$F29&lt;&gt;"",$B$3+23&gt;=$E29,$B$3+23&lt;=$F29),"■","")</f>
      </c>
      <c r="AG29" s="8">
        <f>IF(AND($E29&lt;&gt;"",$F29&lt;&gt;"",$B$3+24&gt;=$E29,$B$3+24&lt;=$F29),"■","")</f>
      </c>
      <c r="AH29" s="8">
        <f>IF(AND($E29&lt;&gt;"",$F29&lt;&gt;"",$B$3+25&gt;=$E29,$B$3+25&lt;=$F29),"■","")</f>
      </c>
      <c r="AI29" s="8">
        <f>IF(AND($E29&lt;&gt;"",$F29&lt;&gt;"",$B$3+26&gt;=$E29,$B$3+26&lt;=$F29),"■","")</f>
      </c>
      <c r="AJ29" s="8">
        <f>IF(AND($E29&lt;&gt;"",$F29&lt;&gt;"",$B$3+27&gt;=$E29,$B$3+27&lt;=$F29),"■","")</f>
      </c>
      <c r="AK29" s="8">
        <f>IF(AND($E29&lt;&gt;"",$F29&lt;&gt;"",$B$3+28&gt;=$E29,$B$3+28&lt;=$F29),"■","")</f>
      </c>
      <c r="AL29" s="8">
        <f>IF(AND($E29&lt;&gt;"",$F29&lt;&gt;"",$B$3+29&gt;=$E29,$B$3+29&lt;=$F29),"■","")</f>
      </c>
      <c r="AM29" s="8">
        <f>IF(AND($E29&lt;&gt;"",$F29&lt;&gt;"",$B$3+30&gt;=$E29,$B$3+30&lt;=$F29),"■","")</f>
      </c>
    </row>
    <row r="30" ht="20" customHeight="1" spans="1:39" x14ac:dyDescent="0.25">
      <c r="A30" s="8"/>
      <c r="B30" s="3"/>
      <c r="C30" s="3"/>
      <c r="D30" s="5" t="s">
        <v>18</v>
      </c>
      <c r="E30" s="3"/>
      <c r="F30" s="3"/>
      <c r="G30" s="8">
        <f>IF(OR(E30="",F30=""),"",F30-E30+1)</f>
      </c>
      <c r="H30" s="4"/>
      <c r="I30" s="8">
        <f>IF(AND($E30&lt;&gt;"",$B$3+0&gt;=$E30,$B$3+0&lt;=IF($F30="",$F$3,$F30)),"●","")</f>
      </c>
      <c r="J30" s="8">
        <f>IF(AND($E30&lt;&gt;"",$B$3+1&gt;=$E30,$B$3+1&lt;=IF($F30="",$F$3,$F30)),"●","")</f>
      </c>
      <c r="K30" s="8">
        <f>IF(AND($E30&lt;&gt;"",$B$3+2&gt;=$E30,$B$3+2&lt;=IF($F30="",$F$3,$F30)),"●","")</f>
      </c>
      <c r="L30" s="8">
        <f>IF(AND($E30&lt;&gt;"",$B$3+3&gt;=$E30,$B$3+3&lt;=IF($F30="",$F$3,$F30)),"●","")</f>
      </c>
      <c r="M30" s="8">
        <f>IF(AND($E30&lt;&gt;"",$B$3+4&gt;=$E30,$B$3+4&lt;=IF($F30="",$F$3,$F30)),"●","")</f>
      </c>
      <c r="N30" s="8">
        <f>IF(AND($E30&lt;&gt;"",$B$3+5&gt;=$E30,$B$3+5&lt;=IF($F30="",$F$3,$F30)),"●","")</f>
      </c>
      <c r="O30" s="8">
        <f>IF(AND($E30&lt;&gt;"",$B$3+6&gt;=$E30,$B$3+6&lt;=IF($F30="",$F$3,$F30)),"●","")</f>
      </c>
      <c r="P30" s="8">
        <f>IF(AND($E30&lt;&gt;"",$B$3+7&gt;=$E30,$B$3+7&lt;=IF($F30="",$F$3,$F30)),"●","")</f>
      </c>
      <c r="Q30" s="8">
        <f>IF(AND($E30&lt;&gt;"",$B$3+8&gt;=$E30,$B$3+8&lt;=IF($F30="",$F$3,$F30)),"●","")</f>
      </c>
      <c r="R30" s="8">
        <f>IF(AND($E30&lt;&gt;"",$B$3+9&gt;=$E30,$B$3+9&lt;=IF($F30="",$F$3,$F30)),"●","")</f>
      </c>
      <c r="S30" s="8">
        <f>IF(AND($E30&lt;&gt;"",$B$3+10&gt;=$E30,$B$3+10&lt;=IF($F30="",$F$3,$F30)),"●","")</f>
      </c>
      <c r="T30" s="8">
        <f>IF(AND($E30&lt;&gt;"",$B$3+11&gt;=$E30,$B$3+11&lt;=IF($F30="",$F$3,$F30)),"●","")</f>
      </c>
      <c r="U30" s="8">
        <f>IF(AND($E30&lt;&gt;"",$B$3+12&gt;=$E30,$B$3+12&lt;=IF($F30="",$F$3,$F30)),"●","")</f>
      </c>
      <c r="V30" s="8">
        <f>IF(AND($E30&lt;&gt;"",$B$3+13&gt;=$E30,$B$3+13&lt;=IF($F30="",$F$3,$F30)),"●","")</f>
      </c>
      <c r="W30" s="8">
        <f>IF(AND($E30&lt;&gt;"",$B$3+14&gt;=$E30,$B$3+14&lt;=IF($F30="",$F$3,$F30)),"●","")</f>
      </c>
      <c r="X30" s="8">
        <f>IF(AND($E30&lt;&gt;"",$B$3+15&gt;=$E30,$B$3+15&lt;=IF($F30="",$F$3,$F30)),"●","")</f>
      </c>
      <c r="Y30" s="8">
        <f>IF(AND($E30&lt;&gt;"",$B$3+16&gt;=$E30,$B$3+16&lt;=IF($F30="",$F$3,$F30)),"●","")</f>
      </c>
      <c r="Z30" s="8">
        <f>IF(AND($E30&lt;&gt;"",$B$3+17&gt;=$E30,$B$3+17&lt;=IF($F30="",$F$3,$F30)),"●","")</f>
      </c>
      <c r="AA30" s="8">
        <f>IF(AND($E30&lt;&gt;"",$B$3+18&gt;=$E30,$B$3+18&lt;=IF($F30="",$F$3,$F30)),"●","")</f>
      </c>
      <c r="AB30" s="8">
        <f>IF(AND($E30&lt;&gt;"",$B$3+19&gt;=$E30,$B$3+19&lt;=IF($F30="",$F$3,$F30)),"●","")</f>
      </c>
      <c r="AC30" s="8">
        <f>IF(AND($E30&lt;&gt;"",$B$3+20&gt;=$E30,$B$3+20&lt;=IF($F30="",$F$3,$F30)),"●","")</f>
      </c>
      <c r="AD30" s="8">
        <f>IF(AND($E30&lt;&gt;"",$B$3+21&gt;=$E30,$B$3+21&lt;=IF($F30="",$F$3,$F30)),"●","")</f>
      </c>
      <c r="AE30" s="8">
        <f>IF(AND($E30&lt;&gt;"",$B$3+22&gt;=$E30,$B$3+22&lt;=IF($F30="",$F$3,$F30)),"●","")</f>
      </c>
      <c r="AF30" s="8">
        <f>IF(AND($E30&lt;&gt;"",$B$3+23&gt;=$E30,$B$3+23&lt;=IF($F30="",$F$3,$F30)),"●","")</f>
      </c>
      <c r="AG30" s="8">
        <f>IF(AND($E30&lt;&gt;"",$B$3+24&gt;=$E30,$B$3+24&lt;=IF($F30="",$F$3,$F30)),"●","")</f>
      </c>
      <c r="AH30" s="8">
        <f>IF(AND($E30&lt;&gt;"",$B$3+25&gt;=$E30,$B$3+25&lt;=IF($F30="",$F$3,$F30)),"●","")</f>
      </c>
      <c r="AI30" s="8">
        <f>IF(AND($E30&lt;&gt;"",$B$3+26&gt;=$E30,$B$3+26&lt;=IF($F30="",$F$3,$F30)),"●","")</f>
      </c>
      <c r="AJ30" s="8">
        <f>IF(AND($E30&lt;&gt;"",$B$3+27&gt;=$E30,$B$3+27&lt;=IF($F30="",$F$3,$F30)),"●","")</f>
      </c>
      <c r="AK30" s="8">
        <f>IF(AND($E30&lt;&gt;"",$B$3+28&gt;=$E30,$B$3+28&lt;=IF($F30="",$F$3,$F30)),"●","")</f>
      </c>
      <c r="AL30" s="8">
        <f>IF(AND($E30&lt;&gt;"",$B$3+29&gt;=$E30,$B$3+29&lt;=IF($F30="",$F$3,$F30)),"●","")</f>
      </c>
      <c r="AM30" s="8">
        <f>IF(AND($E30&lt;&gt;"",$B$3+30&gt;=$E30,$B$3+30&lt;=IF($F30="",$F$3,$F30)),"●","")</f>
      </c>
    </row>
    <row r="31" ht="20" customHeight="1" spans="1:39" x14ac:dyDescent="0.25">
      <c r="A31" s="8">
        <v>13</v>
      </c>
      <c r="B31" s="3"/>
      <c r="C31" s="3"/>
      <c r="D31" s="5" t="s">
        <v>17</v>
      </c>
      <c r="E31" s="3"/>
      <c r="F31" s="3"/>
      <c r="G31" s="8">
        <f>IF(OR(E31="",F31=""),"",F31-E31+1)</f>
      </c>
      <c r="H31" s="4">
        <f>IF(OR(E31="",F31="",$F$3=""),"",MAX(0,MIN(1,($F$3-E31+1)/G31)))</f>
      </c>
      <c r="I31" s="8">
        <f>IF(AND($E31&lt;&gt;"",$F31&lt;&gt;"",$B$3+0&gt;=$E31,$B$3+0&lt;=$F31),"■","")</f>
      </c>
      <c r="J31" s="8">
        <f>IF(AND($E31&lt;&gt;"",$F31&lt;&gt;"",$B$3+1&gt;=$E31,$B$3+1&lt;=$F31),"■","")</f>
      </c>
      <c r="K31" s="8">
        <f>IF(AND($E31&lt;&gt;"",$F31&lt;&gt;"",$B$3+2&gt;=$E31,$B$3+2&lt;=$F31),"■","")</f>
      </c>
      <c r="L31" s="8">
        <f>IF(AND($E31&lt;&gt;"",$F31&lt;&gt;"",$B$3+3&gt;=$E31,$B$3+3&lt;=$F31),"■","")</f>
      </c>
      <c r="M31" s="8">
        <f>IF(AND($E31&lt;&gt;"",$F31&lt;&gt;"",$B$3+4&gt;=$E31,$B$3+4&lt;=$F31),"■","")</f>
      </c>
      <c r="N31" s="8">
        <f>IF(AND($E31&lt;&gt;"",$F31&lt;&gt;"",$B$3+5&gt;=$E31,$B$3+5&lt;=$F31),"■","")</f>
      </c>
      <c r="O31" s="8">
        <f>IF(AND($E31&lt;&gt;"",$F31&lt;&gt;"",$B$3+6&gt;=$E31,$B$3+6&lt;=$F31),"■","")</f>
      </c>
      <c r="P31" s="8">
        <f>IF(AND($E31&lt;&gt;"",$F31&lt;&gt;"",$B$3+7&gt;=$E31,$B$3+7&lt;=$F31),"■","")</f>
      </c>
      <c r="Q31" s="8">
        <f>IF(AND($E31&lt;&gt;"",$F31&lt;&gt;"",$B$3+8&gt;=$E31,$B$3+8&lt;=$F31),"■","")</f>
      </c>
      <c r="R31" s="8">
        <f>IF(AND($E31&lt;&gt;"",$F31&lt;&gt;"",$B$3+9&gt;=$E31,$B$3+9&lt;=$F31),"■","")</f>
      </c>
      <c r="S31" s="8">
        <f>IF(AND($E31&lt;&gt;"",$F31&lt;&gt;"",$B$3+10&gt;=$E31,$B$3+10&lt;=$F31),"■","")</f>
      </c>
      <c r="T31" s="8">
        <f>IF(AND($E31&lt;&gt;"",$F31&lt;&gt;"",$B$3+11&gt;=$E31,$B$3+11&lt;=$F31),"■","")</f>
      </c>
      <c r="U31" s="8">
        <f>IF(AND($E31&lt;&gt;"",$F31&lt;&gt;"",$B$3+12&gt;=$E31,$B$3+12&lt;=$F31),"■","")</f>
      </c>
      <c r="V31" s="8">
        <f>IF(AND($E31&lt;&gt;"",$F31&lt;&gt;"",$B$3+13&gt;=$E31,$B$3+13&lt;=$F31),"■","")</f>
      </c>
      <c r="W31" s="8">
        <f>IF(AND($E31&lt;&gt;"",$F31&lt;&gt;"",$B$3+14&gt;=$E31,$B$3+14&lt;=$F31),"■","")</f>
      </c>
      <c r="X31" s="8">
        <f>IF(AND($E31&lt;&gt;"",$F31&lt;&gt;"",$B$3+15&gt;=$E31,$B$3+15&lt;=$F31),"■","")</f>
      </c>
      <c r="Y31" s="8">
        <f>IF(AND($E31&lt;&gt;"",$F31&lt;&gt;"",$B$3+16&gt;=$E31,$B$3+16&lt;=$F31),"■","")</f>
      </c>
      <c r="Z31" s="8">
        <f>IF(AND($E31&lt;&gt;"",$F31&lt;&gt;"",$B$3+17&gt;=$E31,$B$3+17&lt;=$F31),"■","")</f>
      </c>
      <c r="AA31" s="8">
        <f>IF(AND($E31&lt;&gt;"",$F31&lt;&gt;"",$B$3+18&gt;=$E31,$B$3+18&lt;=$F31),"■","")</f>
      </c>
      <c r="AB31" s="8">
        <f>IF(AND($E31&lt;&gt;"",$F31&lt;&gt;"",$B$3+19&gt;=$E31,$B$3+19&lt;=$F31),"■","")</f>
      </c>
      <c r="AC31" s="8">
        <f>IF(AND($E31&lt;&gt;"",$F31&lt;&gt;"",$B$3+20&gt;=$E31,$B$3+20&lt;=$F31),"■","")</f>
      </c>
      <c r="AD31" s="8">
        <f>IF(AND($E31&lt;&gt;"",$F31&lt;&gt;"",$B$3+21&gt;=$E31,$B$3+21&lt;=$F31),"■","")</f>
      </c>
      <c r="AE31" s="8">
        <f>IF(AND($E31&lt;&gt;"",$F31&lt;&gt;"",$B$3+22&gt;=$E31,$B$3+22&lt;=$F31),"■","")</f>
      </c>
      <c r="AF31" s="8">
        <f>IF(AND($E31&lt;&gt;"",$F31&lt;&gt;"",$B$3+23&gt;=$E31,$B$3+23&lt;=$F31),"■","")</f>
      </c>
      <c r="AG31" s="8">
        <f>IF(AND($E31&lt;&gt;"",$F31&lt;&gt;"",$B$3+24&gt;=$E31,$B$3+24&lt;=$F31),"■","")</f>
      </c>
      <c r="AH31" s="8">
        <f>IF(AND($E31&lt;&gt;"",$F31&lt;&gt;"",$B$3+25&gt;=$E31,$B$3+25&lt;=$F31),"■","")</f>
      </c>
      <c r="AI31" s="8">
        <f>IF(AND($E31&lt;&gt;"",$F31&lt;&gt;"",$B$3+26&gt;=$E31,$B$3+26&lt;=$F31),"■","")</f>
      </c>
      <c r="AJ31" s="8">
        <f>IF(AND($E31&lt;&gt;"",$F31&lt;&gt;"",$B$3+27&gt;=$E31,$B$3+27&lt;=$F31),"■","")</f>
      </c>
      <c r="AK31" s="8">
        <f>IF(AND($E31&lt;&gt;"",$F31&lt;&gt;"",$B$3+28&gt;=$E31,$B$3+28&lt;=$F31),"■","")</f>
      </c>
      <c r="AL31" s="8">
        <f>IF(AND($E31&lt;&gt;"",$F31&lt;&gt;"",$B$3+29&gt;=$E31,$B$3+29&lt;=$F31),"■","")</f>
      </c>
      <c r="AM31" s="8">
        <f>IF(AND($E31&lt;&gt;"",$F31&lt;&gt;"",$B$3+30&gt;=$E31,$B$3+30&lt;=$F31),"■","")</f>
      </c>
    </row>
    <row r="32" ht="20" customHeight="1" spans="1:39" x14ac:dyDescent="0.25">
      <c r="A32" s="8"/>
      <c r="B32" s="3"/>
      <c r="C32" s="3"/>
      <c r="D32" s="5" t="s">
        <v>18</v>
      </c>
      <c r="E32" s="3"/>
      <c r="F32" s="3"/>
      <c r="G32" s="8">
        <f>IF(OR(E32="",F32=""),"",F32-E32+1)</f>
      </c>
      <c r="H32" s="4"/>
      <c r="I32" s="8">
        <f>IF(AND($E32&lt;&gt;"",$B$3+0&gt;=$E32,$B$3+0&lt;=IF($F32="",$F$3,$F32)),"●","")</f>
      </c>
      <c r="J32" s="8">
        <f>IF(AND($E32&lt;&gt;"",$B$3+1&gt;=$E32,$B$3+1&lt;=IF($F32="",$F$3,$F32)),"●","")</f>
      </c>
      <c r="K32" s="8">
        <f>IF(AND($E32&lt;&gt;"",$B$3+2&gt;=$E32,$B$3+2&lt;=IF($F32="",$F$3,$F32)),"●","")</f>
      </c>
      <c r="L32" s="8">
        <f>IF(AND($E32&lt;&gt;"",$B$3+3&gt;=$E32,$B$3+3&lt;=IF($F32="",$F$3,$F32)),"●","")</f>
      </c>
      <c r="M32" s="8">
        <f>IF(AND($E32&lt;&gt;"",$B$3+4&gt;=$E32,$B$3+4&lt;=IF($F32="",$F$3,$F32)),"●","")</f>
      </c>
      <c r="N32" s="8">
        <f>IF(AND($E32&lt;&gt;"",$B$3+5&gt;=$E32,$B$3+5&lt;=IF($F32="",$F$3,$F32)),"●","")</f>
      </c>
      <c r="O32" s="8">
        <f>IF(AND($E32&lt;&gt;"",$B$3+6&gt;=$E32,$B$3+6&lt;=IF($F32="",$F$3,$F32)),"●","")</f>
      </c>
      <c r="P32" s="8">
        <f>IF(AND($E32&lt;&gt;"",$B$3+7&gt;=$E32,$B$3+7&lt;=IF($F32="",$F$3,$F32)),"●","")</f>
      </c>
      <c r="Q32" s="8">
        <f>IF(AND($E32&lt;&gt;"",$B$3+8&gt;=$E32,$B$3+8&lt;=IF($F32="",$F$3,$F32)),"●","")</f>
      </c>
      <c r="R32" s="8">
        <f>IF(AND($E32&lt;&gt;"",$B$3+9&gt;=$E32,$B$3+9&lt;=IF($F32="",$F$3,$F32)),"●","")</f>
      </c>
      <c r="S32" s="8">
        <f>IF(AND($E32&lt;&gt;"",$B$3+10&gt;=$E32,$B$3+10&lt;=IF($F32="",$F$3,$F32)),"●","")</f>
      </c>
      <c r="T32" s="8">
        <f>IF(AND($E32&lt;&gt;"",$B$3+11&gt;=$E32,$B$3+11&lt;=IF($F32="",$F$3,$F32)),"●","")</f>
      </c>
      <c r="U32" s="8">
        <f>IF(AND($E32&lt;&gt;"",$B$3+12&gt;=$E32,$B$3+12&lt;=IF($F32="",$F$3,$F32)),"●","")</f>
      </c>
      <c r="V32" s="8">
        <f>IF(AND($E32&lt;&gt;"",$B$3+13&gt;=$E32,$B$3+13&lt;=IF($F32="",$F$3,$F32)),"●","")</f>
      </c>
      <c r="W32" s="8">
        <f>IF(AND($E32&lt;&gt;"",$B$3+14&gt;=$E32,$B$3+14&lt;=IF($F32="",$F$3,$F32)),"●","")</f>
      </c>
      <c r="X32" s="8">
        <f>IF(AND($E32&lt;&gt;"",$B$3+15&gt;=$E32,$B$3+15&lt;=IF($F32="",$F$3,$F32)),"●","")</f>
      </c>
      <c r="Y32" s="8">
        <f>IF(AND($E32&lt;&gt;"",$B$3+16&gt;=$E32,$B$3+16&lt;=IF($F32="",$F$3,$F32)),"●","")</f>
      </c>
      <c r="Z32" s="8">
        <f>IF(AND($E32&lt;&gt;"",$B$3+17&gt;=$E32,$B$3+17&lt;=IF($F32="",$F$3,$F32)),"●","")</f>
      </c>
      <c r="AA32" s="8">
        <f>IF(AND($E32&lt;&gt;"",$B$3+18&gt;=$E32,$B$3+18&lt;=IF($F32="",$F$3,$F32)),"●","")</f>
      </c>
      <c r="AB32" s="8">
        <f>IF(AND($E32&lt;&gt;"",$B$3+19&gt;=$E32,$B$3+19&lt;=IF($F32="",$F$3,$F32)),"●","")</f>
      </c>
      <c r="AC32" s="8">
        <f>IF(AND($E32&lt;&gt;"",$B$3+20&gt;=$E32,$B$3+20&lt;=IF($F32="",$F$3,$F32)),"●","")</f>
      </c>
      <c r="AD32" s="8">
        <f>IF(AND($E32&lt;&gt;"",$B$3+21&gt;=$E32,$B$3+21&lt;=IF($F32="",$F$3,$F32)),"●","")</f>
      </c>
      <c r="AE32" s="8">
        <f>IF(AND($E32&lt;&gt;"",$B$3+22&gt;=$E32,$B$3+22&lt;=IF($F32="",$F$3,$F32)),"●","")</f>
      </c>
      <c r="AF32" s="8">
        <f>IF(AND($E32&lt;&gt;"",$B$3+23&gt;=$E32,$B$3+23&lt;=IF($F32="",$F$3,$F32)),"●","")</f>
      </c>
      <c r="AG32" s="8">
        <f>IF(AND($E32&lt;&gt;"",$B$3+24&gt;=$E32,$B$3+24&lt;=IF($F32="",$F$3,$F32)),"●","")</f>
      </c>
      <c r="AH32" s="8">
        <f>IF(AND($E32&lt;&gt;"",$B$3+25&gt;=$E32,$B$3+25&lt;=IF($F32="",$F$3,$F32)),"●","")</f>
      </c>
      <c r="AI32" s="8">
        <f>IF(AND($E32&lt;&gt;"",$B$3+26&gt;=$E32,$B$3+26&lt;=IF($F32="",$F$3,$F32)),"●","")</f>
      </c>
      <c r="AJ32" s="8">
        <f>IF(AND($E32&lt;&gt;"",$B$3+27&gt;=$E32,$B$3+27&lt;=IF($F32="",$F$3,$F32)),"●","")</f>
      </c>
      <c r="AK32" s="8">
        <f>IF(AND($E32&lt;&gt;"",$B$3+28&gt;=$E32,$B$3+28&lt;=IF($F32="",$F$3,$F32)),"●","")</f>
      </c>
      <c r="AL32" s="8">
        <f>IF(AND($E32&lt;&gt;"",$B$3+29&gt;=$E32,$B$3+29&lt;=IF($F32="",$F$3,$F32)),"●","")</f>
      </c>
      <c r="AM32" s="8">
        <f>IF(AND($E32&lt;&gt;"",$B$3+30&gt;=$E32,$B$3+30&lt;=IF($F32="",$F$3,$F32)),"●","")</f>
      </c>
    </row>
    <row r="33" ht="20" customHeight="1" spans="1:39" x14ac:dyDescent="0.25">
      <c r="A33" s="8">
        <v>14</v>
      </c>
      <c r="B33" s="3"/>
      <c r="C33" s="3"/>
      <c r="D33" s="5" t="s">
        <v>17</v>
      </c>
      <c r="E33" s="3"/>
      <c r="F33" s="3"/>
      <c r="G33" s="8">
        <f>IF(OR(E33="",F33=""),"",F33-E33+1)</f>
      </c>
      <c r="H33" s="4">
        <f>IF(OR(E33="",F33="",$F$3=""),"",MAX(0,MIN(1,($F$3-E33+1)/G33)))</f>
      </c>
      <c r="I33" s="8">
        <f>IF(AND($E33&lt;&gt;"",$F33&lt;&gt;"",$B$3+0&gt;=$E33,$B$3+0&lt;=$F33),"■","")</f>
      </c>
      <c r="J33" s="8">
        <f>IF(AND($E33&lt;&gt;"",$F33&lt;&gt;"",$B$3+1&gt;=$E33,$B$3+1&lt;=$F33),"■","")</f>
      </c>
      <c r="K33" s="8">
        <f>IF(AND($E33&lt;&gt;"",$F33&lt;&gt;"",$B$3+2&gt;=$E33,$B$3+2&lt;=$F33),"■","")</f>
      </c>
      <c r="L33" s="8">
        <f>IF(AND($E33&lt;&gt;"",$F33&lt;&gt;"",$B$3+3&gt;=$E33,$B$3+3&lt;=$F33),"■","")</f>
      </c>
      <c r="M33" s="8">
        <f>IF(AND($E33&lt;&gt;"",$F33&lt;&gt;"",$B$3+4&gt;=$E33,$B$3+4&lt;=$F33),"■","")</f>
      </c>
      <c r="N33" s="8">
        <f>IF(AND($E33&lt;&gt;"",$F33&lt;&gt;"",$B$3+5&gt;=$E33,$B$3+5&lt;=$F33),"■","")</f>
      </c>
      <c r="O33" s="8">
        <f>IF(AND($E33&lt;&gt;"",$F33&lt;&gt;"",$B$3+6&gt;=$E33,$B$3+6&lt;=$F33),"■","")</f>
      </c>
      <c r="P33" s="8">
        <f>IF(AND($E33&lt;&gt;"",$F33&lt;&gt;"",$B$3+7&gt;=$E33,$B$3+7&lt;=$F33),"■","")</f>
      </c>
      <c r="Q33" s="8">
        <f>IF(AND($E33&lt;&gt;"",$F33&lt;&gt;"",$B$3+8&gt;=$E33,$B$3+8&lt;=$F33),"■","")</f>
      </c>
      <c r="R33" s="8">
        <f>IF(AND($E33&lt;&gt;"",$F33&lt;&gt;"",$B$3+9&gt;=$E33,$B$3+9&lt;=$F33),"■","")</f>
      </c>
      <c r="S33" s="8">
        <f>IF(AND($E33&lt;&gt;"",$F33&lt;&gt;"",$B$3+10&gt;=$E33,$B$3+10&lt;=$F33),"■","")</f>
      </c>
      <c r="T33" s="8">
        <f>IF(AND($E33&lt;&gt;"",$F33&lt;&gt;"",$B$3+11&gt;=$E33,$B$3+11&lt;=$F33),"■","")</f>
      </c>
      <c r="U33" s="8">
        <f>IF(AND($E33&lt;&gt;"",$F33&lt;&gt;"",$B$3+12&gt;=$E33,$B$3+12&lt;=$F33),"■","")</f>
      </c>
      <c r="V33" s="8">
        <f>IF(AND($E33&lt;&gt;"",$F33&lt;&gt;"",$B$3+13&gt;=$E33,$B$3+13&lt;=$F33),"■","")</f>
      </c>
      <c r="W33" s="8">
        <f>IF(AND($E33&lt;&gt;"",$F33&lt;&gt;"",$B$3+14&gt;=$E33,$B$3+14&lt;=$F33),"■","")</f>
      </c>
      <c r="X33" s="8">
        <f>IF(AND($E33&lt;&gt;"",$F33&lt;&gt;"",$B$3+15&gt;=$E33,$B$3+15&lt;=$F33),"■","")</f>
      </c>
      <c r="Y33" s="8">
        <f>IF(AND($E33&lt;&gt;"",$F33&lt;&gt;"",$B$3+16&gt;=$E33,$B$3+16&lt;=$F33),"■","")</f>
      </c>
      <c r="Z33" s="8">
        <f>IF(AND($E33&lt;&gt;"",$F33&lt;&gt;"",$B$3+17&gt;=$E33,$B$3+17&lt;=$F33),"■","")</f>
      </c>
      <c r="AA33" s="8">
        <f>IF(AND($E33&lt;&gt;"",$F33&lt;&gt;"",$B$3+18&gt;=$E33,$B$3+18&lt;=$F33),"■","")</f>
      </c>
      <c r="AB33" s="8">
        <f>IF(AND($E33&lt;&gt;"",$F33&lt;&gt;"",$B$3+19&gt;=$E33,$B$3+19&lt;=$F33),"■","")</f>
      </c>
      <c r="AC33" s="8">
        <f>IF(AND($E33&lt;&gt;"",$F33&lt;&gt;"",$B$3+20&gt;=$E33,$B$3+20&lt;=$F33),"■","")</f>
      </c>
      <c r="AD33" s="8">
        <f>IF(AND($E33&lt;&gt;"",$F33&lt;&gt;"",$B$3+21&gt;=$E33,$B$3+21&lt;=$F33),"■","")</f>
      </c>
      <c r="AE33" s="8">
        <f>IF(AND($E33&lt;&gt;"",$F33&lt;&gt;"",$B$3+22&gt;=$E33,$B$3+22&lt;=$F33),"■","")</f>
      </c>
      <c r="AF33" s="8">
        <f>IF(AND($E33&lt;&gt;"",$F33&lt;&gt;"",$B$3+23&gt;=$E33,$B$3+23&lt;=$F33),"■","")</f>
      </c>
      <c r="AG33" s="8">
        <f>IF(AND($E33&lt;&gt;"",$F33&lt;&gt;"",$B$3+24&gt;=$E33,$B$3+24&lt;=$F33),"■","")</f>
      </c>
      <c r="AH33" s="8">
        <f>IF(AND($E33&lt;&gt;"",$F33&lt;&gt;"",$B$3+25&gt;=$E33,$B$3+25&lt;=$F33),"■","")</f>
      </c>
      <c r="AI33" s="8">
        <f>IF(AND($E33&lt;&gt;"",$F33&lt;&gt;"",$B$3+26&gt;=$E33,$B$3+26&lt;=$F33),"■","")</f>
      </c>
      <c r="AJ33" s="8">
        <f>IF(AND($E33&lt;&gt;"",$F33&lt;&gt;"",$B$3+27&gt;=$E33,$B$3+27&lt;=$F33),"■","")</f>
      </c>
      <c r="AK33" s="8">
        <f>IF(AND($E33&lt;&gt;"",$F33&lt;&gt;"",$B$3+28&gt;=$E33,$B$3+28&lt;=$F33),"■","")</f>
      </c>
      <c r="AL33" s="8">
        <f>IF(AND($E33&lt;&gt;"",$F33&lt;&gt;"",$B$3+29&gt;=$E33,$B$3+29&lt;=$F33),"■","")</f>
      </c>
      <c r="AM33" s="8">
        <f>IF(AND($E33&lt;&gt;"",$F33&lt;&gt;"",$B$3+30&gt;=$E33,$B$3+30&lt;=$F33),"■","")</f>
      </c>
    </row>
    <row r="34" ht="20" customHeight="1" spans="1:39" x14ac:dyDescent="0.25">
      <c r="A34" s="8"/>
      <c r="B34" s="3"/>
      <c r="C34" s="3"/>
      <c r="D34" s="5" t="s">
        <v>18</v>
      </c>
      <c r="E34" s="3"/>
      <c r="F34" s="3"/>
      <c r="G34" s="8">
        <f>IF(OR(E34="",F34=""),"",F34-E34+1)</f>
      </c>
      <c r="H34" s="4"/>
      <c r="I34" s="8">
        <f>IF(AND($E34&lt;&gt;"",$B$3+0&gt;=$E34,$B$3+0&lt;=IF($F34="",$F$3,$F34)),"●","")</f>
      </c>
      <c r="J34" s="8">
        <f>IF(AND($E34&lt;&gt;"",$B$3+1&gt;=$E34,$B$3+1&lt;=IF($F34="",$F$3,$F34)),"●","")</f>
      </c>
      <c r="K34" s="8">
        <f>IF(AND($E34&lt;&gt;"",$B$3+2&gt;=$E34,$B$3+2&lt;=IF($F34="",$F$3,$F34)),"●","")</f>
      </c>
      <c r="L34" s="8">
        <f>IF(AND($E34&lt;&gt;"",$B$3+3&gt;=$E34,$B$3+3&lt;=IF($F34="",$F$3,$F34)),"●","")</f>
      </c>
      <c r="M34" s="8">
        <f>IF(AND($E34&lt;&gt;"",$B$3+4&gt;=$E34,$B$3+4&lt;=IF($F34="",$F$3,$F34)),"●","")</f>
      </c>
      <c r="N34" s="8">
        <f>IF(AND($E34&lt;&gt;"",$B$3+5&gt;=$E34,$B$3+5&lt;=IF($F34="",$F$3,$F34)),"●","")</f>
      </c>
      <c r="O34" s="8">
        <f>IF(AND($E34&lt;&gt;"",$B$3+6&gt;=$E34,$B$3+6&lt;=IF($F34="",$F$3,$F34)),"●","")</f>
      </c>
      <c r="P34" s="8">
        <f>IF(AND($E34&lt;&gt;"",$B$3+7&gt;=$E34,$B$3+7&lt;=IF($F34="",$F$3,$F34)),"●","")</f>
      </c>
      <c r="Q34" s="8">
        <f>IF(AND($E34&lt;&gt;"",$B$3+8&gt;=$E34,$B$3+8&lt;=IF($F34="",$F$3,$F34)),"●","")</f>
      </c>
      <c r="R34" s="8">
        <f>IF(AND($E34&lt;&gt;"",$B$3+9&gt;=$E34,$B$3+9&lt;=IF($F34="",$F$3,$F34)),"●","")</f>
      </c>
      <c r="S34" s="8">
        <f>IF(AND($E34&lt;&gt;"",$B$3+10&gt;=$E34,$B$3+10&lt;=IF($F34="",$F$3,$F34)),"●","")</f>
      </c>
      <c r="T34" s="8">
        <f>IF(AND($E34&lt;&gt;"",$B$3+11&gt;=$E34,$B$3+11&lt;=IF($F34="",$F$3,$F34)),"●","")</f>
      </c>
      <c r="U34" s="8">
        <f>IF(AND($E34&lt;&gt;"",$B$3+12&gt;=$E34,$B$3+12&lt;=IF($F34="",$F$3,$F34)),"●","")</f>
      </c>
      <c r="V34" s="8">
        <f>IF(AND($E34&lt;&gt;"",$B$3+13&gt;=$E34,$B$3+13&lt;=IF($F34="",$F$3,$F34)),"●","")</f>
      </c>
      <c r="W34" s="8">
        <f>IF(AND($E34&lt;&gt;"",$B$3+14&gt;=$E34,$B$3+14&lt;=IF($F34="",$F$3,$F34)),"●","")</f>
      </c>
      <c r="X34" s="8">
        <f>IF(AND($E34&lt;&gt;"",$B$3+15&gt;=$E34,$B$3+15&lt;=IF($F34="",$F$3,$F34)),"●","")</f>
      </c>
      <c r="Y34" s="8">
        <f>IF(AND($E34&lt;&gt;"",$B$3+16&gt;=$E34,$B$3+16&lt;=IF($F34="",$F$3,$F34)),"●","")</f>
      </c>
      <c r="Z34" s="8">
        <f>IF(AND($E34&lt;&gt;"",$B$3+17&gt;=$E34,$B$3+17&lt;=IF($F34="",$F$3,$F34)),"●","")</f>
      </c>
      <c r="AA34" s="8">
        <f>IF(AND($E34&lt;&gt;"",$B$3+18&gt;=$E34,$B$3+18&lt;=IF($F34="",$F$3,$F34)),"●","")</f>
      </c>
      <c r="AB34" s="8">
        <f>IF(AND($E34&lt;&gt;"",$B$3+19&gt;=$E34,$B$3+19&lt;=IF($F34="",$F$3,$F34)),"●","")</f>
      </c>
      <c r="AC34" s="8">
        <f>IF(AND($E34&lt;&gt;"",$B$3+20&gt;=$E34,$B$3+20&lt;=IF($F34="",$F$3,$F34)),"●","")</f>
      </c>
      <c r="AD34" s="8">
        <f>IF(AND($E34&lt;&gt;"",$B$3+21&gt;=$E34,$B$3+21&lt;=IF($F34="",$F$3,$F34)),"●","")</f>
      </c>
      <c r="AE34" s="8">
        <f>IF(AND($E34&lt;&gt;"",$B$3+22&gt;=$E34,$B$3+22&lt;=IF($F34="",$F$3,$F34)),"●","")</f>
      </c>
      <c r="AF34" s="8">
        <f>IF(AND($E34&lt;&gt;"",$B$3+23&gt;=$E34,$B$3+23&lt;=IF($F34="",$F$3,$F34)),"●","")</f>
      </c>
      <c r="AG34" s="8">
        <f>IF(AND($E34&lt;&gt;"",$B$3+24&gt;=$E34,$B$3+24&lt;=IF($F34="",$F$3,$F34)),"●","")</f>
      </c>
      <c r="AH34" s="8">
        <f>IF(AND($E34&lt;&gt;"",$B$3+25&gt;=$E34,$B$3+25&lt;=IF($F34="",$F$3,$F34)),"●","")</f>
      </c>
      <c r="AI34" s="8">
        <f>IF(AND($E34&lt;&gt;"",$B$3+26&gt;=$E34,$B$3+26&lt;=IF($F34="",$F$3,$F34)),"●","")</f>
      </c>
      <c r="AJ34" s="8">
        <f>IF(AND($E34&lt;&gt;"",$B$3+27&gt;=$E34,$B$3+27&lt;=IF($F34="",$F$3,$F34)),"●","")</f>
      </c>
      <c r="AK34" s="8">
        <f>IF(AND($E34&lt;&gt;"",$B$3+28&gt;=$E34,$B$3+28&lt;=IF($F34="",$F$3,$F34)),"●","")</f>
      </c>
      <c r="AL34" s="8">
        <f>IF(AND($E34&lt;&gt;"",$B$3+29&gt;=$E34,$B$3+29&lt;=IF($F34="",$F$3,$F34)),"●","")</f>
      </c>
      <c r="AM34" s="8">
        <f>IF(AND($E34&lt;&gt;"",$B$3+30&gt;=$E34,$B$3+30&lt;=IF($F34="",$F$3,$F34)),"●","")</f>
      </c>
    </row>
    <row r="35" ht="20" customHeight="1" spans="1:39" x14ac:dyDescent="0.25">
      <c r="A35" s="8">
        <v>15</v>
      </c>
      <c r="B35" s="3"/>
      <c r="C35" s="3"/>
      <c r="D35" s="5" t="s">
        <v>17</v>
      </c>
      <c r="E35" s="3"/>
      <c r="F35" s="3"/>
      <c r="G35" s="8">
        <f>IF(OR(E35="",F35=""),"",F35-E35+1)</f>
      </c>
      <c r="H35" s="4">
        <f>IF(OR(E35="",F35="",$F$3=""),"",MAX(0,MIN(1,($F$3-E35+1)/G35)))</f>
      </c>
      <c r="I35" s="8">
        <f>IF(AND($E35&lt;&gt;"",$F35&lt;&gt;"",$B$3+0&gt;=$E35,$B$3+0&lt;=$F35),"■","")</f>
      </c>
      <c r="J35" s="8">
        <f>IF(AND($E35&lt;&gt;"",$F35&lt;&gt;"",$B$3+1&gt;=$E35,$B$3+1&lt;=$F35),"■","")</f>
      </c>
      <c r="K35" s="8">
        <f>IF(AND($E35&lt;&gt;"",$F35&lt;&gt;"",$B$3+2&gt;=$E35,$B$3+2&lt;=$F35),"■","")</f>
      </c>
      <c r="L35" s="8">
        <f>IF(AND($E35&lt;&gt;"",$F35&lt;&gt;"",$B$3+3&gt;=$E35,$B$3+3&lt;=$F35),"■","")</f>
      </c>
      <c r="M35" s="8">
        <f>IF(AND($E35&lt;&gt;"",$F35&lt;&gt;"",$B$3+4&gt;=$E35,$B$3+4&lt;=$F35),"■","")</f>
      </c>
      <c r="N35" s="8">
        <f>IF(AND($E35&lt;&gt;"",$F35&lt;&gt;"",$B$3+5&gt;=$E35,$B$3+5&lt;=$F35),"■","")</f>
      </c>
      <c r="O35" s="8">
        <f>IF(AND($E35&lt;&gt;"",$F35&lt;&gt;"",$B$3+6&gt;=$E35,$B$3+6&lt;=$F35),"■","")</f>
      </c>
      <c r="P35" s="8">
        <f>IF(AND($E35&lt;&gt;"",$F35&lt;&gt;"",$B$3+7&gt;=$E35,$B$3+7&lt;=$F35),"■","")</f>
      </c>
      <c r="Q35" s="8">
        <f>IF(AND($E35&lt;&gt;"",$F35&lt;&gt;"",$B$3+8&gt;=$E35,$B$3+8&lt;=$F35),"■","")</f>
      </c>
      <c r="R35" s="8">
        <f>IF(AND($E35&lt;&gt;"",$F35&lt;&gt;"",$B$3+9&gt;=$E35,$B$3+9&lt;=$F35),"■","")</f>
      </c>
      <c r="S35" s="8">
        <f>IF(AND($E35&lt;&gt;"",$F35&lt;&gt;"",$B$3+10&gt;=$E35,$B$3+10&lt;=$F35),"■","")</f>
      </c>
      <c r="T35" s="8">
        <f>IF(AND($E35&lt;&gt;"",$F35&lt;&gt;"",$B$3+11&gt;=$E35,$B$3+11&lt;=$F35),"■","")</f>
      </c>
      <c r="U35" s="8">
        <f>IF(AND($E35&lt;&gt;"",$F35&lt;&gt;"",$B$3+12&gt;=$E35,$B$3+12&lt;=$F35),"■","")</f>
      </c>
      <c r="V35" s="8">
        <f>IF(AND($E35&lt;&gt;"",$F35&lt;&gt;"",$B$3+13&gt;=$E35,$B$3+13&lt;=$F35),"■","")</f>
      </c>
      <c r="W35" s="8">
        <f>IF(AND($E35&lt;&gt;"",$F35&lt;&gt;"",$B$3+14&gt;=$E35,$B$3+14&lt;=$F35),"■","")</f>
      </c>
      <c r="X35" s="8">
        <f>IF(AND($E35&lt;&gt;"",$F35&lt;&gt;"",$B$3+15&gt;=$E35,$B$3+15&lt;=$F35),"■","")</f>
      </c>
      <c r="Y35" s="8">
        <f>IF(AND($E35&lt;&gt;"",$F35&lt;&gt;"",$B$3+16&gt;=$E35,$B$3+16&lt;=$F35),"■","")</f>
      </c>
      <c r="Z35" s="8">
        <f>IF(AND($E35&lt;&gt;"",$F35&lt;&gt;"",$B$3+17&gt;=$E35,$B$3+17&lt;=$F35),"■","")</f>
      </c>
      <c r="AA35" s="8">
        <f>IF(AND($E35&lt;&gt;"",$F35&lt;&gt;"",$B$3+18&gt;=$E35,$B$3+18&lt;=$F35),"■","")</f>
      </c>
      <c r="AB35" s="8">
        <f>IF(AND($E35&lt;&gt;"",$F35&lt;&gt;"",$B$3+19&gt;=$E35,$B$3+19&lt;=$F35),"■","")</f>
      </c>
      <c r="AC35" s="8">
        <f>IF(AND($E35&lt;&gt;"",$F35&lt;&gt;"",$B$3+20&gt;=$E35,$B$3+20&lt;=$F35),"■","")</f>
      </c>
      <c r="AD35" s="8">
        <f>IF(AND($E35&lt;&gt;"",$F35&lt;&gt;"",$B$3+21&gt;=$E35,$B$3+21&lt;=$F35),"■","")</f>
      </c>
      <c r="AE35" s="8">
        <f>IF(AND($E35&lt;&gt;"",$F35&lt;&gt;"",$B$3+22&gt;=$E35,$B$3+22&lt;=$F35),"■","")</f>
      </c>
      <c r="AF35" s="8">
        <f>IF(AND($E35&lt;&gt;"",$F35&lt;&gt;"",$B$3+23&gt;=$E35,$B$3+23&lt;=$F35),"■","")</f>
      </c>
      <c r="AG35" s="8">
        <f>IF(AND($E35&lt;&gt;"",$F35&lt;&gt;"",$B$3+24&gt;=$E35,$B$3+24&lt;=$F35),"■","")</f>
      </c>
      <c r="AH35" s="8">
        <f>IF(AND($E35&lt;&gt;"",$F35&lt;&gt;"",$B$3+25&gt;=$E35,$B$3+25&lt;=$F35),"■","")</f>
      </c>
      <c r="AI35" s="8">
        <f>IF(AND($E35&lt;&gt;"",$F35&lt;&gt;"",$B$3+26&gt;=$E35,$B$3+26&lt;=$F35),"■","")</f>
      </c>
      <c r="AJ35" s="8">
        <f>IF(AND($E35&lt;&gt;"",$F35&lt;&gt;"",$B$3+27&gt;=$E35,$B$3+27&lt;=$F35),"■","")</f>
      </c>
      <c r="AK35" s="8">
        <f>IF(AND($E35&lt;&gt;"",$F35&lt;&gt;"",$B$3+28&gt;=$E35,$B$3+28&lt;=$F35),"■","")</f>
      </c>
      <c r="AL35" s="8">
        <f>IF(AND($E35&lt;&gt;"",$F35&lt;&gt;"",$B$3+29&gt;=$E35,$B$3+29&lt;=$F35),"■","")</f>
      </c>
      <c r="AM35" s="8">
        <f>IF(AND($E35&lt;&gt;"",$F35&lt;&gt;"",$B$3+30&gt;=$E35,$B$3+30&lt;=$F35),"■","")</f>
      </c>
    </row>
    <row r="36" ht="20" customHeight="1" spans="1:39" x14ac:dyDescent="0.25">
      <c r="A36" s="8"/>
      <c r="B36" s="3"/>
      <c r="C36" s="3"/>
      <c r="D36" s="5" t="s">
        <v>18</v>
      </c>
      <c r="E36" s="3"/>
      <c r="F36" s="3"/>
      <c r="G36" s="8">
        <f>IF(OR(E36="",F36=""),"",F36-E36+1)</f>
      </c>
      <c r="H36" s="4"/>
      <c r="I36" s="8">
        <f>IF(AND($E36&lt;&gt;"",$B$3+0&gt;=$E36,$B$3+0&lt;=IF($F36="",$F$3,$F36)),"●","")</f>
      </c>
      <c r="J36" s="8">
        <f>IF(AND($E36&lt;&gt;"",$B$3+1&gt;=$E36,$B$3+1&lt;=IF($F36="",$F$3,$F36)),"●","")</f>
      </c>
      <c r="K36" s="8">
        <f>IF(AND($E36&lt;&gt;"",$B$3+2&gt;=$E36,$B$3+2&lt;=IF($F36="",$F$3,$F36)),"●","")</f>
      </c>
      <c r="L36" s="8">
        <f>IF(AND($E36&lt;&gt;"",$B$3+3&gt;=$E36,$B$3+3&lt;=IF($F36="",$F$3,$F36)),"●","")</f>
      </c>
      <c r="M36" s="8">
        <f>IF(AND($E36&lt;&gt;"",$B$3+4&gt;=$E36,$B$3+4&lt;=IF($F36="",$F$3,$F36)),"●","")</f>
      </c>
      <c r="N36" s="8">
        <f>IF(AND($E36&lt;&gt;"",$B$3+5&gt;=$E36,$B$3+5&lt;=IF($F36="",$F$3,$F36)),"●","")</f>
      </c>
      <c r="O36" s="8">
        <f>IF(AND($E36&lt;&gt;"",$B$3+6&gt;=$E36,$B$3+6&lt;=IF($F36="",$F$3,$F36)),"●","")</f>
      </c>
      <c r="P36" s="8">
        <f>IF(AND($E36&lt;&gt;"",$B$3+7&gt;=$E36,$B$3+7&lt;=IF($F36="",$F$3,$F36)),"●","")</f>
      </c>
      <c r="Q36" s="8">
        <f>IF(AND($E36&lt;&gt;"",$B$3+8&gt;=$E36,$B$3+8&lt;=IF($F36="",$F$3,$F36)),"●","")</f>
      </c>
      <c r="R36" s="8">
        <f>IF(AND($E36&lt;&gt;"",$B$3+9&gt;=$E36,$B$3+9&lt;=IF($F36="",$F$3,$F36)),"●","")</f>
      </c>
      <c r="S36" s="8">
        <f>IF(AND($E36&lt;&gt;"",$B$3+10&gt;=$E36,$B$3+10&lt;=IF($F36="",$F$3,$F36)),"●","")</f>
      </c>
      <c r="T36" s="8">
        <f>IF(AND($E36&lt;&gt;"",$B$3+11&gt;=$E36,$B$3+11&lt;=IF($F36="",$F$3,$F36)),"●","")</f>
      </c>
      <c r="U36" s="8">
        <f>IF(AND($E36&lt;&gt;"",$B$3+12&gt;=$E36,$B$3+12&lt;=IF($F36="",$F$3,$F36)),"●","")</f>
      </c>
      <c r="V36" s="8">
        <f>IF(AND($E36&lt;&gt;"",$B$3+13&gt;=$E36,$B$3+13&lt;=IF($F36="",$F$3,$F36)),"●","")</f>
      </c>
      <c r="W36" s="8">
        <f>IF(AND($E36&lt;&gt;"",$B$3+14&gt;=$E36,$B$3+14&lt;=IF($F36="",$F$3,$F36)),"●","")</f>
      </c>
      <c r="X36" s="8">
        <f>IF(AND($E36&lt;&gt;"",$B$3+15&gt;=$E36,$B$3+15&lt;=IF($F36="",$F$3,$F36)),"●","")</f>
      </c>
      <c r="Y36" s="8">
        <f>IF(AND($E36&lt;&gt;"",$B$3+16&gt;=$E36,$B$3+16&lt;=IF($F36="",$F$3,$F36)),"●","")</f>
      </c>
      <c r="Z36" s="8">
        <f>IF(AND($E36&lt;&gt;"",$B$3+17&gt;=$E36,$B$3+17&lt;=IF($F36="",$F$3,$F36)),"●","")</f>
      </c>
      <c r="AA36" s="8">
        <f>IF(AND($E36&lt;&gt;"",$B$3+18&gt;=$E36,$B$3+18&lt;=IF($F36="",$F$3,$F36)),"●","")</f>
      </c>
      <c r="AB36" s="8">
        <f>IF(AND($E36&lt;&gt;"",$B$3+19&gt;=$E36,$B$3+19&lt;=IF($F36="",$F$3,$F36)),"●","")</f>
      </c>
      <c r="AC36" s="8">
        <f>IF(AND($E36&lt;&gt;"",$B$3+20&gt;=$E36,$B$3+20&lt;=IF($F36="",$F$3,$F36)),"●","")</f>
      </c>
      <c r="AD36" s="8">
        <f>IF(AND($E36&lt;&gt;"",$B$3+21&gt;=$E36,$B$3+21&lt;=IF($F36="",$F$3,$F36)),"●","")</f>
      </c>
      <c r="AE36" s="8">
        <f>IF(AND($E36&lt;&gt;"",$B$3+22&gt;=$E36,$B$3+22&lt;=IF($F36="",$F$3,$F36)),"●","")</f>
      </c>
      <c r="AF36" s="8">
        <f>IF(AND($E36&lt;&gt;"",$B$3+23&gt;=$E36,$B$3+23&lt;=IF($F36="",$F$3,$F36)),"●","")</f>
      </c>
      <c r="AG36" s="8">
        <f>IF(AND($E36&lt;&gt;"",$B$3+24&gt;=$E36,$B$3+24&lt;=IF($F36="",$F$3,$F36)),"●","")</f>
      </c>
      <c r="AH36" s="8">
        <f>IF(AND($E36&lt;&gt;"",$B$3+25&gt;=$E36,$B$3+25&lt;=IF($F36="",$F$3,$F36)),"●","")</f>
      </c>
      <c r="AI36" s="8">
        <f>IF(AND($E36&lt;&gt;"",$B$3+26&gt;=$E36,$B$3+26&lt;=IF($F36="",$F$3,$F36)),"●","")</f>
      </c>
      <c r="AJ36" s="8">
        <f>IF(AND($E36&lt;&gt;"",$B$3+27&gt;=$E36,$B$3+27&lt;=IF($F36="",$F$3,$F36)),"●","")</f>
      </c>
      <c r="AK36" s="8">
        <f>IF(AND($E36&lt;&gt;"",$B$3+28&gt;=$E36,$B$3+28&lt;=IF($F36="",$F$3,$F36)),"●","")</f>
      </c>
      <c r="AL36" s="8">
        <f>IF(AND($E36&lt;&gt;"",$B$3+29&gt;=$E36,$B$3+29&lt;=IF($F36="",$F$3,$F36)),"●","")</f>
      </c>
      <c r="AM36" s="8">
        <f>IF(AND($E36&lt;&gt;"",$B$3+30&gt;=$E36,$B$3+30&lt;=IF($F36="",$F$3,$F36)),"●","")</f>
      </c>
    </row>
    <row r="37" ht="20" customHeight="1" x14ac:dyDescent="0.25"/>
    <row r="38" ht="36" customHeight="1" spans="1:39" x14ac:dyDescent="0.25">
      <c r="A38" s="2"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row>
  </sheetData>
  <mergeCells count="67">
    <mergeCell ref="A1:AM1"/>
    <mergeCell ref="B2:T2"/>
    <mergeCell ref="V2:AM2"/>
    <mergeCell ref="B3:C3"/>
    <mergeCell ref="D3:E3"/>
    <mergeCell ref="F3:G3"/>
    <mergeCell ref="H3:M3"/>
    <mergeCell ref="N3:P3"/>
    <mergeCell ref="Q3:V3"/>
    <mergeCell ref="W3:Y3"/>
    <mergeCell ref="Z3:AB3"/>
    <mergeCell ref="AC3:AH3"/>
    <mergeCell ref="A4:AM4"/>
    <mergeCell ref="A5:A6"/>
    <mergeCell ref="B5:B6"/>
    <mergeCell ref="C5:C6"/>
    <mergeCell ref="D5:D6"/>
    <mergeCell ref="E5:E6"/>
    <mergeCell ref="F5:F6"/>
    <mergeCell ref="G5:G6"/>
    <mergeCell ref="H5:H6"/>
    <mergeCell ref="A7:A8"/>
    <mergeCell ref="B7:B8"/>
    <mergeCell ref="C7:C8"/>
    <mergeCell ref="A9:A10"/>
    <mergeCell ref="B9:B10"/>
    <mergeCell ref="C9:C10"/>
    <mergeCell ref="A11:A12"/>
    <mergeCell ref="B11:B12"/>
    <mergeCell ref="C11:C12"/>
    <mergeCell ref="A13:A14"/>
    <mergeCell ref="B13:B14"/>
    <mergeCell ref="C13:C14"/>
    <mergeCell ref="A15:A16"/>
    <mergeCell ref="B15:B16"/>
    <mergeCell ref="C15:C16"/>
    <mergeCell ref="A17:A18"/>
    <mergeCell ref="B17:B18"/>
    <mergeCell ref="C17:C18"/>
    <mergeCell ref="A19:A20"/>
    <mergeCell ref="B19:B20"/>
    <mergeCell ref="C19:C20"/>
    <mergeCell ref="A21:A22"/>
    <mergeCell ref="B21:B22"/>
    <mergeCell ref="C21:C22"/>
    <mergeCell ref="A23:A24"/>
    <mergeCell ref="B23:B24"/>
    <mergeCell ref="C23:C24"/>
    <mergeCell ref="A25:A26"/>
    <mergeCell ref="B25:B26"/>
    <mergeCell ref="C25:C26"/>
    <mergeCell ref="A27:A28"/>
    <mergeCell ref="B27:B28"/>
    <mergeCell ref="C27:C28"/>
    <mergeCell ref="A29:A30"/>
    <mergeCell ref="B29:B30"/>
    <mergeCell ref="C29:C30"/>
    <mergeCell ref="A31:A32"/>
    <mergeCell ref="B31:B32"/>
    <mergeCell ref="C31:C32"/>
    <mergeCell ref="A33:A34"/>
    <mergeCell ref="B33:B34"/>
    <mergeCell ref="C33:C34"/>
    <mergeCell ref="A35:A36"/>
    <mergeCell ref="B35:B36"/>
    <mergeCell ref="C35:C36"/>
    <mergeCell ref="B38:AM38"/>
  </mergeCells>
  <pageMargins left="0.39" right="0.39" top="0.39" bottom="0.39" header="0.2" footer="0.2"/>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38"/>
  <sheetViews>
    <sheetView workbookViewId="0" showGridLines="0"/>
  </sheetViews>
  <sheetFormatPr defaultRowHeight="15" outlineLevelRow="0" outlineLevelCol="0" x14ac:dyDescent="55"/>
  <cols>
    <col min="1" max="1" width="5" customWidth="1"/>
    <col min="2" max="2" width="20" customWidth="1"/>
    <col min="3" max="3" width="13" customWidth="1"/>
    <col min="4" max="4" width="6" customWidth="1"/>
    <col min="5" max="6" width="11" customWidth="1"/>
    <col min="7" max="7" width="5" customWidth="1"/>
    <col min="8" max="8" width="7" customWidth="1"/>
    <col min="9" max="39" width="3.2" customWidth="1"/>
  </cols>
  <sheetData>
    <row r="1" ht="28" customHeight="1" spans="1:39"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ht="20" customHeight="1" spans="1:39" x14ac:dyDescent="0.25">
      <c r="A2" s="2" t="s">
        <v>1</v>
      </c>
      <c r="B2" s="3" t="s">
        <v>20</v>
      </c>
      <c r="C2" s="3"/>
      <c r="D2" s="3"/>
      <c r="E2" s="3"/>
      <c r="F2" s="3"/>
      <c r="G2" s="3"/>
      <c r="H2" s="3"/>
      <c r="I2" s="3"/>
      <c r="J2" s="3"/>
      <c r="K2" s="3"/>
      <c r="L2" s="3"/>
      <c r="M2" s="3"/>
      <c r="N2" s="3"/>
      <c r="O2" s="3"/>
      <c r="P2" s="3"/>
      <c r="Q2" s="3"/>
      <c r="R2" s="3"/>
      <c r="S2" s="3"/>
      <c r="T2" s="3"/>
      <c r="U2" s="2" t="s">
        <v>2</v>
      </c>
      <c r="V2" s="3" t="s">
        <v>21</v>
      </c>
      <c r="W2" s="3"/>
      <c r="X2" s="3"/>
      <c r="Y2" s="3"/>
      <c r="Z2" s="3"/>
      <c r="AA2" s="3"/>
      <c r="AB2" s="3"/>
      <c r="AC2" s="3"/>
      <c r="AD2" s="3"/>
      <c r="AE2" s="3"/>
      <c r="AF2" s="3"/>
      <c r="AG2" s="3"/>
      <c r="AH2" s="3"/>
      <c r="AI2" s="3"/>
      <c r="AJ2" s="3"/>
      <c r="AK2" s="3"/>
      <c r="AL2" s="3"/>
      <c r="AM2" s="3"/>
    </row>
    <row r="3" ht="20" customHeight="1" spans="1:34" x14ac:dyDescent="0.25">
      <c r="A3" s="2" t="s">
        <v>3</v>
      </c>
      <c r="B3" s="9">
        <v>46328</v>
      </c>
      <c r="C3" s="9"/>
      <c r="D3" s="2" t="s">
        <v>4</v>
      </c>
      <c r="E3" s="2"/>
      <c r="F3" s="9">
        <v>46339</v>
      </c>
      <c r="G3" s="9"/>
      <c r="H3" s="2" t="s">
        <v>5</v>
      </c>
      <c r="I3" s="2"/>
      <c r="J3" s="2"/>
      <c r="K3" s="2"/>
      <c r="L3" s="2"/>
      <c r="M3" s="2"/>
      <c r="N3" s="4">
        <f>IF(SUMIF($D$7:$D$36,"予定",$G$7:$G$36)=0,"",SUMPRODUCT(--($D$7:$D$36="予定"),$H$7:$H$36,$G$7:$G$36)/SUMIF($D$7:$D$36,"予定",$G$7:$G$36))</f>
        <v>0.4473684210526316</v>
      </c>
      <c r="O3" s="4"/>
      <c r="P3" s="4"/>
      <c r="Q3" s="2" t="s">
        <v>6</v>
      </c>
      <c r="R3" s="2"/>
      <c r="S3" s="2"/>
      <c r="T3" s="2"/>
      <c r="U3" s="2"/>
      <c r="V3" s="2"/>
      <c r="W3" s="4">
        <f>IF(SUMIF($D$7:$D$36,"予定",$G$7:$G$36)=0,"",SUMPRODUCT(--($D$8:$D$37="実績"),$H$8:$H$37,$G$7:$G$36)/SUMIF($D$7:$D$36,"予定",$G$7:$G$36))</f>
        <v>0.3631578947368421</v>
      </c>
      <c r="X3" s="4"/>
      <c r="Y3" s="4"/>
      <c r="Z3" s="2" t="s">
        <v>7</v>
      </c>
      <c r="AA3" s="2"/>
      <c r="AB3" s="2"/>
      <c r="AC3" s="5" t="str">
        <f>IF(OR(N3="",W3=""),"",IF(W3&gt;=N3,"予定どおり","遅れ（"&amp;TEXT(N3-W3,"0%")&amp;"）"))</f>
        <v>遅れ（8%）</v>
      </c>
      <c r="AD3" s="5"/>
      <c r="AE3" s="5"/>
      <c r="AF3" s="5"/>
      <c r="AG3" s="5"/>
      <c r="AH3" s="5"/>
    </row>
    <row r="4" ht="20" customHeight="1" spans="1:39" x14ac:dyDescent="0.25">
      <c r="A4" s="6" t="s">
        <v>8</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row>
    <row r="5" ht="20" customHeight="1" spans="1:39" x14ac:dyDescent="0.25">
      <c r="A5" s="7" t="s">
        <v>9</v>
      </c>
      <c r="B5" s="7" t="s">
        <v>10</v>
      </c>
      <c r="C5" s="7" t="s">
        <v>11</v>
      </c>
      <c r="D5" s="7" t="s">
        <v>12</v>
      </c>
      <c r="E5" s="7" t="s">
        <v>13</v>
      </c>
      <c r="F5" s="7" t="s">
        <v>14</v>
      </c>
      <c r="G5" s="7" t="s">
        <v>15</v>
      </c>
      <c r="H5" s="7" t="s">
        <v>16</v>
      </c>
      <c r="I5" s="7">
        <f>IF($B$3="","",DAY($B$3+0))</f>
        <v>2</v>
      </c>
      <c r="J5" s="7">
        <f>IF($B$3="","",DAY($B$3+1))</f>
        <v>3</v>
      </c>
      <c r="K5" s="7">
        <f>IF($B$3="","",DAY($B$3+2))</f>
        <v>4</v>
      </c>
      <c r="L5" s="7">
        <f>IF($B$3="","",DAY($B$3+3))</f>
        <v>5</v>
      </c>
      <c r="M5" s="7">
        <f>IF($B$3="","",DAY($B$3+4))</f>
        <v>6</v>
      </c>
      <c r="N5" s="7">
        <f>IF($B$3="","",DAY($B$3+5))</f>
        <v>7</v>
      </c>
      <c r="O5" s="7">
        <f>IF($B$3="","",DAY($B$3+6))</f>
        <v>8</v>
      </c>
      <c r="P5" s="7">
        <f>IF($B$3="","",DAY($B$3+7))</f>
        <v>9</v>
      </c>
      <c r="Q5" s="7">
        <f>IF($B$3="","",DAY($B$3+8))</f>
        <v>10</v>
      </c>
      <c r="R5" s="7">
        <f>IF($B$3="","",DAY($B$3+9))</f>
        <v>11</v>
      </c>
      <c r="S5" s="7">
        <f>IF($B$3="","",DAY($B$3+10))</f>
        <v>12</v>
      </c>
      <c r="T5" s="7">
        <f>IF($B$3="","",DAY($B$3+11))</f>
        <v>13</v>
      </c>
      <c r="U5" s="7">
        <f>IF($B$3="","",DAY($B$3+12))</f>
        <v>14</v>
      </c>
      <c r="V5" s="7">
        <f>IF($B$3="","",DAY($B$3+13))</f>
        <v>15</v>
      </c>
      <c r="W5" s="7">
        <f>IF($B$3="","",DAY($B$3+14))</f>
        <v>16</v>
      </c>
      <c r="X5" s="7">
        <f>IF($B$3="","",DAY($B$3+15))</f>
        <v>17</v>
      </c>
      <c r="Y5" s="7">
        <f>IF($B$3="","",DAY($B$3+16))</f>
        <v>18</v>
      </c>
      <c r="Z5" s="7">
        <f>IF($B$3="","",DAY($B$3+17))</f>
        <v>19</v>
      </c>
      <c r="AA5" s="7">
        <f>IF($B$3="","",DAY($B$3+18))</f>
        <v>20</v>
      </c>
      <c r="AB5" s="7">
        <f>IF($B$3="","",DAY($B$3+19))</f>
        <v>21</v>
      </c>
      <c r="AC5" s="7">
        <f>IF($B$3="","",DAY($B$3+20))</f>
        <v>22</v>
      </c>
      <c r="AD5" s="7">
        <f>IF($B$3="","",DAY($B$3+21))</f>
        <v>23</v>
      </c>
      <c r="AE5" s="7">
        <f>IF($B$3="","",DAY($B$3+22))</f>
        <v>24</v>
      </c>
      <c r="AF5" s="7">
        <f>IF($B$3="","",DAY($B$3+23))</f>
        <v>25</v>
      </c>
      <c r="AG5" s="7">
        <f>IF($B$3="","",DAY($B$3+24))</f>
        <v>26</v>
      </c>
      <c r="AH5" s="7">
        <f>IF($B$3="","",DAY($B$3+25))</f>
        <v>27</v>
      </c>
      <c r="AI5" s="7">
        <f>IF($B$3="","",DAY($B$3+26))</f>
        <v>28</v>
      </c>
      <c r="AJ5" s="7">
        <f>IF($B$3="","",DAY($B$3+27))</f>
        <v>29</v>
      </c>
      <c r="AK5" s="7">
        <f>IF($B$3="","",DAY($B$3+28))</f>
        <v>30</v>
      </c>
      <c r="AL5" s="7">
        <f>IF($B$3="","",DAY($B$3+29))</f>
        <v>1</v>
      </c>
      <c r="AM5" s="7">
        <f>IF($B$3="","",DAY($B$3+30))</f>
        <v>2</v>
      </c>
    </row>
    <row r="6" ht="20" customHeight="1" spans="1:39" x14ac:dyDescent="0.25">
      <c r="A6" s="7"/>
      <c r="B6" s="7"/>
      <c r="C6" s="7"/>
      <c r="D6" s="7"/>
      <c r="E6" s="7"/>
      <c r="F6" s="7"/>
      <c r="G6" s="7"/>
      <c r="H6" s="7"/>
      <c r="I6" s="7" t="str">
        <f>IF($B$3="","",CHOOSE(WEEKDAY($B$3+0),"日","月","火","水","木","金","土"))</f>
        <v>月</v>
      </c>
      <c r="J6" s="7" t="str">
        <f>IF($B$3="","",CHOOSE(WEEKDAY($B$3+1),"日","月","火","水","木","金","土"))</f>
        <v>火</v>
      </c>
      <c r="K6" s="7" t="str">
        <f>IF($B$3="","",CHOOSE(WEEKDAY($B$3+2),"日","月","火","水","木","金","土"))</f>
        <v>水</v>
      </c>
      <c r="L6" s="7" t="str">
        <f>IF($B$3="","",CHOOSE(WEEKDAY($B$3+3),"日","月","火","水","木","金","土"))</f>
        <v>木</v>
      </c>
      <c r="M6" s="7" t="str">
        <f>IF($B$3="","",CHOOSE(WEEKDAY($B$3+4),"日","月","火","水","木","金","土"))</f>
        <v>金</v>
      </c>
      <c r="N6" s="7" t="str">
        <f>IF($B$3="","",CHOOSE(WEEKDAY($B$3+5),"日","月","火","水","木","金","土"))</f>
        <v>土</v>
      </c>
      <c r="O6" s="7" t="str">
        <f>IF($B$3="","",CHOOSE(WEEKDAY($B$3+6),"日","月","火","水","木","金","土"))</f>
        <v>日</v>
      </c>
      <c r="P6" s="7" t="str">
        <f>IF($B$3="","",CHOOSE(WEEKDAY($B$3+7),"日","月","火","水","木","金","土"))</f>
        <v>月</v>
      </c>
      <c r="Q6" s="7" t="str">
        <f>IF($B$3="","",CHOOSE(WEEKDAY($B$3+8),"日","月","火","水","木","金","土"))</f>
        <v>火</v>
      </c>
      <c r="R6" s="7" t="str">
        <f>IF($B$3="","",CHOOSE(WEEKDAY($B$3+9),"日","月","火","水","木","金","土"))</f>
        <v>水</v>
      </c>
      <c r="S6" s="7" t="str">
        <f>IF($B$3="","",CHOOSE(WEEKDAY($B$3+10),"日","月","火","水","木","金","土"))</f>
        <v>木</v>
      </c>
      <c r="T6" s="7" t="str">
        <f>IF($B$3="","",CHOOSE(WEEKDAY($B$3+11),"日","月","火","水","木","金","土"))</f>
        <v>金</v>
      </c>
      <c r="U6" s="7" t="str">
        <f>IF($B$3="","",CHOOSE(WEEKDAY($B$3+12),"日","月","火","水","木","金","土"))</f>
        <v>土</v>
      </c>
      <c r="V6" s="7" t="str">
        <f>IF($B$3="","",CHOOSE(WEEKDAY($B$3+13),"日","月","火","水","木","金","土"))</f>
        <v>日</v>
      </c>
      <c r="W6" s="7" t="str">
        <f>IF($B$3="","",CHOOSE(WEEKDAY($B$3+14),"日","月","火","水","木","金","土"))</f>
        <v>月</v>
      </c>
      <c r="X6" s="7" t="str">
        <f>IF($B$3="","",CHOOSE(WEEKDAY($B$3+15),"日","月","火","水","木","金","土"))</f>
        <v>火</v>
      </c>
      <c r="Y6" s="7" t="str">
        <f>IF($B$3="","",CHOOSE(WEEKDAY($B$3+16),"日","月","火","水","木","金","土"))</f>
        <v>水</v>
      </c>
      <c r="Z6" s="7" t="str">
        <f>IF($B$3="","",CHOOSE(WEEKDAY($B$3+17),"日","月","火","水","木","金","土"))</f>
        <v>木</v>
      </c>
      <c r="AA6" s="7" t="str">
        <f>IF($B$3="","",CHOOSE(WEEKDAY($B$3+18),"日","月","火","水","木","金","土"))</f>
        <v>金</v>
      </c>
      <c r="AB6" s="7" t="str">
        <f>IF($B$3="","",CHOOSE(WEEKDAY($B$3+19),"日","月","火","水","木","金","土"))</f>
        <v>土</v>
      </c>
      <c r="AC6" s="7" t="str">
        <f>IF($B$3="","",CHOOSE(WEEKDAY($B$3+20),"日","月","火","水","木","金","土"))</f>
        <v>日</v>
      </c>
      <c r="AD6" s="7" t="str">
        <f>IF($B$3="","",CHOOSE(WEEKDAY($B$3+21),"日","月","火","水","木","金","土"))</f>
        <v>月</v>
      </c>
      <c r="AE6" s="7" t="str">
        <f>IF($B$3="","",CHOOSE(WEEKDAY($B$3+22),"日","月","火","水","木","金","土"))</f>
        <v>火</v>
      </c>
      <c r="AF6" s="7" t="str">
        <f>IF($B$3="","",CHOOSE(WEEKDAY($B$3+23),"日","月","火","水","木","金","土"))</f>
        <v>水</v>
      </c>
      <c r="AG6" s="7" t="str">
        <f>IF($B$3="","",CHOOSE(WEEKDAY($B$3+24),"日","月","火","水","木","金","土"))</f>
        <v>木</v>
      </c>
      <c r="AH6" s="7" t="str">
        <f>IF($B$3="","",CHOOSE(WEEKDAY($B$3+25),"日","月","火","水","木","金","土"))</f>
        <v>金</v>
      </c>
      <c r="AI6" s="7" t="str">
        <f>IF($B$3="","",CHOOSE(WEEKDAY($B$3+26),"日","月","火","水","木","金","土"))</f>
        <v>土</v>
      </c>
      <c r="AJ6" s="7" t="str">
        <f>IF($B$3="","",CHOOSE(WEEKDAY($B$3+27),"日","月","火","水","木","金","土"))</f>
        <v>日</v>
      </c>
      <c r="AK6" s="7" t="str">
        <f>IF($B$3="","",CHOOSE(WEEKDAY($B$3+28),"日","月","火","水","木","金","土"))</f>
        <v>月</v>
      </c>
      <c r="AL6" s="7" t="str">
        <f>IF($B$3="","",CHOOSE(WEEKDAY($B$3+29),"日","月","火","水","木","金","土"))</f>
        <v>火</v>
      </c>
      <c r="AM6" s="7" t="str">
        <f>IF($B$3="","",CHOOSE(WEEKDAY($B$3+30),"日","月","火","水","木","金","土"))</f>
        <v>水</v>
      </c>
    </row>
    <row r="7" ht="20" customHeight="1" spans="1:39" x14ac:dyDescent="0.25">
      <c r="A7" s="8">
        <v>1</v>
      </c>
      <c r="B7" s="3" t="s">
        <v>22</v>
      </c>
      <c r="C7" s="3" t="s">
        <v>23</v>
      </c>
      <c r="D7" s="5" t="s">
        <v>17</v>
      </c>
      <c r="E7" s="9">
        <v>46328</v>
      </c>
      <c r="F7" s="9">
        <v>46329</v>
      </c>
      <c r="G7" s="8">
        <f>IF(OR(E7="",F7=""),"",F7-E7+1)</f>
        <v>2</v>
      </c>
      <c r="H7" s="4">
        <f>IF(OR(E7="",F7="",$F$3=""),"",MAX(0,MIN(1,($F$3-E7+1)/G7)))</f>
        <v>1</v>
      </c>
      <c r="I7" s="8" t="str">
        <f>IF(AND($E7&lt;&gt;"",$F7&lt;&gt;"",$B$3+0&gt;=$E7,$B$3+0&lt;=$F7),"■","")</f>
        <v>■</v>
      </c>
      <c r="J7" s="8" t="str">
        <f>IF(AND($E7&lt;&gt;"",$F7&lt;&gt;"",$B$3+1&gt;=$E7,$B$3+1&lt;=$F7),"■","")</f>
        <v>■</v>
      </c>
      <c r="K7" s="8">
        <f>IF(AND($E7&lt;&gt;"",$F7&lt;&gt;"",$B$3+2&gt;=$E7,$B$3+2&lt;=$F7),"■","")</f>
      </c>
      <c r="L7" s="8">
        <f>IF(AND($E7&lt;&gt;"",$F7&lt;&gt;"",$B$3+3&gt;=$E7,$B$3+3&lt;=$F7),"■","")</f>
      </c>
      <c r="M7" s="8">
        <f>IF(AND($E7&lt;&gt;"",$F7&lt;&gt;"",$B$3+4&gt;=$E7,$B$3+4&lt;=$F7),"■","")</f>
      </c>
      <c r="N7" s="8">
        <f>IF(AND($E7&lt;&gt;"",$F7&lt;&gt;"",$B$3+5&gt;=$E7,$B$3+5&lt;=$F7),"■","")</f>
      </c>
      <c r="O7" s="8">
        <f>IF(AND($E7&lt;&gt;"",$F7&lt;&gt;"",$B$3+6&gt;=$E7,$B$3+6&lt;=$F7),"■","")</f>
      </c>
      <c r="P7" s="8">
        <f>IF(AND($E7&lt;&gt;"",$F7&lt;&gt;"",$B$3+7&gt;=$E7,$B$3+7&lt;=$F7),"■","")</f>
      </c>
      <c r="Q7" s="8">
        <f>IF(AND($E7&lt;&gt;"",$F7&lt;&gt;"",$B$3+8&gt;=$E7,$B$3+8&lt;=$F7),"■","")</f>
      </c>
      <c r="R7" s="8">
        <f>IF(AND($E7&lt;&gt;"",$F7&lt;&gt;"",$B$3+9&gt;=$E7,$B$3+9&lt;=$F7),"■","")</f>
      </c>
      <c r="S7" s="8">
        <f>IF(AND($E7&lt;&gt;"",$F7&lt;&gt;"",$B$3+10&gt;=$E7,$B$3+10&lt;=$F7),"■","")</f>
      </c>
      <c r="T7" s="8">
        <f>IF(AND($E7&lt;&gt;"",$F7&lt;&gt;"",$B$3+11&gt;=$E7,$B$3+11&lt;=$F7),"■","")</f>
      </c>
      <c r="U7" s="8">
        <f>IF(AND($E7&lt;&gt;"",$F7&lt;&gt;"",$B$3+12&gt;=$E7,$B$3+12&lt;=$F7),"■","")</f>
      </c>
      <c r="V7" s="8">
        <f>IF(AND($E7&lt;&gt;"",$F7&lt;&gt;"",$B$3+13&gt;=$E7,$B$3+13&lt;=$F7),"■","")</f>
      </c>
      <c r="W7" s="8">
        <f>IF(AND($E7&lt;&gt;"",$F7&lt;&gt;"",$B$3+14&gt;=$E7,$B$3+14&lt;=$F7),"■","")</f>
      </c>
      <c r="X7" s="8">
        <f>IF(AND($E7&lt;&gt;"",$F7&lt;&gt;"",$B$3+15&gt;=$E7,$B$3+15&lt;=$F7),"■","")</f>
      </c>
      <c r="Y7" s="8">
        <f>IF(AND($E7&lt;&gt;"",$F7&lt;&gt;"",$B$3+16&gt;=$E7,$B$3+16&lt;=$F7),"■","")</f>
      </c>
      <c r="Z7" s="8">
        <f>IF(AND($E7&lt;&gt;"",$F7&lt;&gt;"",$B$3+17&gt;=$E7,$B$3+17&lt;=$F7),"■","")</f>
      </c>
      <c r="AA7" s="8">
        <f>IF(AND($E7&lt;&gt;"",$F7&lt;&gt;"",$B$3+18&gt;=$E7,$B$3+18&lt;=$F7),"■","")</f>
      </c>
      <c r="AB7" s="8">
        <f>IF(AND($E7&lt;&gt;"",$F7&lt;&gt;"",$B$3+19&gt;=$E7,$B$3+19&lt;=$F7),"■","")</f>
      </c>
      <c r="AC7" s="8">
        <f>IF(AND($E7&lt;&gt;"",$F7&lt;&gt;"",$B$3+20&gt;=$E7,$B$3+20&lt;=$F7),"■","")</f>
      </c>
      <c r="AD7" s="8">
        <f>IF(AND($E7&lt;&gt;"",$F7&lt;&gt;"",$B$3+21&gt;=$E7,$B$3+21&lt;=$F7),"■","")</f>
      </c>
      <c r="AE7" s="8">
        <f>IF(AND($E7&lt;&gt;"",$F7&lt;&gt;"",$B$3+22&gt;=$E7,$B$3+22&lt;=$F7),"■","")</f>
      </c>
      <c r="AF7" s="8">
        <f>IF(AND($E7&lt;&gt;"",$F7&lt;&gt;"",$B$3+23&gt;=$E7,$B$3+23&lt;=$F7),"■","")</f>
      </c>
      <c r="AG7" s="8">
        <f>IF(AND($E7&lt;&gt;"",$F7&lt;&gt;"",$B$3+24&gt;=$E7,$B$3+24&lt;=$F7),"■","")</f>
      </c>
      <c r="AH7" s="8">
        <f>IF(AND($E7&lt;&gt;"",$F7&lt;&gt;"",$B$3+25&gt;=$E7,$B$3+25&lt;=$F7),"■","")</f>
      </c>
      <c r="AI7" s="8">
        <f>IF(AND($E7&lt;&gt;"",$F7&lt;&gt;"",$B$3+26&gt;=$E7,$B$3+26&lt;=$F7),"■","")</f>
      </c>
      <c r="AJ7" s="8">
        <f>IF(AND($E7&lt;&gt;"",$F7&lt;&gt;"",$B$3+27&gt;=$E7,$B$3+27&lt;=$F7),"■","")</f>
      </c>
      <c r="AK7" s="8">
        <f>IF(AND($E7&lt;&gt;"",$F7&lt;&gt;"",$B$3+28&gt;=$E7,$B$3+28&lt;=$F7),"■","")</f>
      </c>
      <c r="AL7" s="8">
        <f>IF(AND($E7&lt;&gt;"",$F7&lt;&gt;"",$B$3+29&gt;=$E7,$B$3+29&lt;=$F7),"■","")</f>
      </c>
      <c r="AM7" s="8">
        <f>IF(AND($E7&lt;&gt;"",$F7&lt;&gt;"",$B$3+30&gt;=$E7,$B$3+30&lt;=$F7),"■","")</f>
      </c>
    </row>
    <row r="8" ht="20" customHeight="1" spans="1:39" x14ac:dyDescent="0.25">
      <c r="A8" s="8"/>
      <c r="B8" s="3"/>
      <c r="C8" s="3"/>
      <c r="D8" s="5" t="s">
        <v>18</v>
      </c>
      <c r="E8" s="9">
        <v>46328</v>
      </c>
      <c r="F8" s="9">
        <v>46329</v>
      </c>
      <c r="G8" s="8">
        <f>IF(OR(E8="",F8=""),"",F8-E8+1)</f>
        <v>2</v>
      </c>
      <c r="H8" s="4">
        <v>1</v>
      </c>
      <c r="I8" s="8" t="str">
        <f>IF(AND($E8&lt;&gt;"",$B$3+0&gt;=$E8,$B$3+0&lt;=IF($F8="",$F$3,$F8)),"●","")</f>
        <v>●</v>
      </c>
      <c r="J8" s="8" t="str">
        <f>IF(AND($E8&lt;&gt;"",$B$3+1&gt;=$E8,$B$3+1&lt;=IF($F8="",$F$3,$F8)),"●","")</f>
        <v>●</v>
      </c>
      <c r="K8" s="8">
        <f>IF(AND($E8&lt;&gt;"",$B$3+2&gt;=$E8,$B$3+2&lt;=IF($F8="",$F$3,$F8)),"●","")</f>
      </c>
      <c r="L8" s="8">
        <f>IF(AND($E8&lt;&gt;"",$B$3+3&gt;=$E8,$B$3+3&lt;=IF($F8="",$F$3,$F8)),"●","")</f>
      </c>
      <c r="M8" s="8">
        <f>IF(AND($E8&lt;&gt;"",$B$3+4&gt;=$E8,$B$3+4&lt;=IF($F8="",$F$3,$F8)),"●","")</f>
      </c>
      <c r="N8" s="8">
        <f>IF(AND($E8&lt;&gt;"",$B$3+5&gt;=$E8,$B$3+5&lt;=IF($F8="",$F$3,$F8)),"●","")</f>
      </c>
      <c r="O8" s="8">
        <f>IF(AND($E8&lt;&gt;"",$B$3+6&gt;=$E8,$B$3+6&lt;=IF($F8="",$F$3,$F8)),"●","")</f>
      </c>
      <c r="P8" s="8">
        <f>IF(AND($E8&lt;&gt;"",$B$3+7&gt;=$E8,$B$3+7&lt;=IF($F8="",$F$3,$F8)),"●","")</f>
      </c>
      <c r="Q8" s="8">
        <f>IF(AND($E8&lt;&gt;"",$B$3+8&gt;=$E8,$B$3+8&lt;=IF($F8="",$F$3,$F8)),"●","")</f>
      </c>
      <c r="R8" s="8">
        <f>IF(AND($E8&lt;&gt;"",$B$3+9&gt;=$E8,$B$3+9&lt;=IF($F8="",$F$3,$F8)),"●","")</f>
      </c>
      <c r="S8" s="8">
        <f>IF(AND($E8&lt;&gt;"",$B$3+10&gt;=$E8,$B$3+10&lt;=IF($F8="",$F$3,$F8)),"●","")</f>
      </c>
      <c r="T8" s="8">
        <f>IF(AND($E8&lt;&gt;"",$B$3+11&gt;=$E8,$B$3+11&lt;=IF($F8="",$F$3,$F8)),"●","")</f>
      </c>
      <c r="U8" s="8">
        <f>IF(AND($E8&lt;&gt;"",$B$3+12&gt;=$E8,$B$3+12&lt;=IF($F8="",$F$3,$F8)),"●","")</f>
      </c>
      <c r="V8" s="8">
        <f>IF(AND($E8&lt;&gt;"",$B$3+13&gt;=$E8,$B$3+13&lt;=IF($F8="",$F$3,$F8)),"●","")</f>
      </c>
      <c r="W8" s="8">
        <f>IF(AND($E8&lt;&gt;"",$B$3+14&gt;=$E8,$B$3+14&lt;=IF($F8="",$F$3,$F8)),"●","")</f>
      </c>
      <c r="X8" s="8">
        <f>IF(AND($E8&lt;&gt;"",$B$3+15&gt;=$E8,$B$3+15&lt;=IF($F8="",$F$3,$F8)),"●","")</f>
      </c>
      <c r="Y8" s="8">
        <f>IF(AND($E8&lt;&gt;"",$B$3+16&gt;=$E8,$B$3+16&lt;=IF($F8="",$F$3,$F8)),"●","")</f>
      </c>
      <c r="Z8" s="8">
        <f>IF(AND($E8&lt;&gt;"",$B$3+17&gt;=$E8,$B$3+17&lt;=IF($F8="",$F$3,$F8)),"●","")</f>
      </c>
      <c r="AA8" s="8">
        <f>IF(AND($E8&lt;&gt;"",$B$3+18&gt;=$E8,$B$3+18&lt;=IF($F8="",$F$3,$F8)),"●","")</f>
      </c>
      <c r="AB8" s="8">
        <f>IF(AND($E8&lt;&gt;"",$B$3+19&gt;=$E8,$B$3+19&lt;=IF($F8="",$F$3,$F8)),"●","")</f>
      </c>
      <c r="AC8" s="8">
        <f>IF(AND($E8&lt;&gt;"",$B$3+20&gt;=$E8,$B$3+20&lt;=IF($F8="",$F$3,$F8)),"●","")</f>
      </c>
      <c r="AD8" s="8">
        <f>IF(AND($E8&lt;&gt;"",$B$3+21&gt;=$E8,$B$3+21&lt;=IF($F8="",$F$3,$F8)),"●","")</f>
      </c>
      <c r="AE8" s="8">
        <f>IF(AND($E8&lt;&gt;"",$B$3+22&gt;=$E8,$B$3+22&lt;=IF($F8="",$F$3,$F8)),"●","")</f>
      </c>
      <c r="AF8" s="8">
        <f>IF(AND($E8&lt;&gt;"",$B$3+23&gt;=$E8,$B$3+23&lt;=IF($F8="",$F$3,$F8)),"●","")</f>
      </c>
      <c r="AG8" s="8">
        <f>IF(AND($E8&lt;&gt;"",$B$3+24&gt;=$E8,$B$3+24&lt;=IF($F8="",$F$3,$F8)),"●","")</f>
      </c>
      <c r="AH8" s="8">
        <f>IF(AND($E8&lt;&gt;"",$B$3+25&gt;=$E8,$B$3+25&lt;=IF($F8="",$F$3,$F8)),"●","")</f>
      </c>
      <c r="AI8" s="8">
        <f>IF(AND($E8&lt;&gt;"",$B$3+26&gt;=$E8,$B$3+26&lt;=IF($F8="",$F$3,$F8)),"●","")</f>
      </c>
      <c r="AJ8" s="8">
        <f>IF(AND($E8&lt;&gt;"",$B$3+27&gt;=$E8,$B$3+27&lt;=IF($F8="",$F$3,$F8)),"●","")</f>
      </c>
      <c r="AK8" s="8">
        <f>IF(AND($E8&lt;&gt;"",$B$3+28&gt;=$E8,$B$3+28&lt;=IF($F8="",$F$3,$F8)),"●","")</f>
      </c>
      <c r="AL8" s="8">
        <f>IF(AND($E8&lt;&gt;"",$B$3+29&gt;=$E8,$B$3+29&lt;=IF($F8="",$F$3,$F8)),"●","")</f>
      </c>
      <c r="AM8" s="8">
        <f>IF(AND($E8&lt;&gt;"",$B$3+30&gt;=$E8,$B$3+30&lt;=IF($F8="",$F$3,$F8)),"●","")</f>
      </c>
    </row>
    <row r="9" ht="20" customHeight="1" spans="1:39" x14ac:dyDescent="0.25">
      <c r="A9" s="8">
        <v>2</v>
      </c>
      <c r="B9" s="3" t="s">
        <v>24</v>
      </c>
      <c r="C9" s="3" t="s">
        <v>25</v>
      </c>
      <c r="D9" s="5" t="s">
        <v>17</v>
      </c>
      <c r="E9" s="9">
        <v>46330</v>
      </c>
      <c r="F9" s="9">
        <v>46332</v>
      </c>
      <c r="G9" s="8">
        <f>IF(OR(E9="",F9=""),"",F9-E9+1)</f>
        <v>3</v>
      </c>
      <c r="H9" s="4">
        <f>IF(OR(E9="",F9="",$F$3=""),"",MAX(0,MIN(1,($F$3-E9+1)/G9)))</f>
        <v>1</v>
      </c>
      <c r="I9" s="8">
        <f>IF(AND($E9&lt;&gt;"",$F9&lt;&gt;"",$B$3+0&gt;=$E9,$B$3+0&lt;=$F9),"■","")</f>
      </c>
      <c r="J9" s="8">
        <f>IF(AND($E9&lt;&gt;"",$F9&lt;&gt;"",$B$3+1&gt;=$E9,$B$3+1&lt;=$F9),"■","")</f>
      </c>
      <c r="K9" s="8" t="str">
        <f>IF(AND($E9&lt;&gt;"",$F9&lt;&gt;"",$B$3+2&gt;=$E9,$B$3+2&lt;=$F9),"■","")</f>
        <v>■</v>
      </c>
      <c r="L9" s="8" t="str">
        <f>IF(AND($E9&lt;&gt;"",$F9&lt;&gt;"",$B$3+3&gt;=$E9,$B$3+3&lt;=$F9),"■","")</f>
        <v>■</v>
      </c>
      <c r="M9" s="8" t="str">
        <f>IF(AND($E9&lt;&gt;"",$F9&lt;&gt;"",$B$3+4&gt;=$E9,$B$3+4&lt;=$F9),"■","")</f>
        <v>■</v>
      </c>
      <c r="N9" s="8">
        <f>IF(AND($E9&lt;&gt;"",$F9&lt;&gt;"",$B$3+5&gt;=$E9,$B$3+5&lt;=$F9),"■","")</f>
      </c>
      <c r="O9" s="8">
        <f>IF(AND($E9&lt;&gt;"",$F9&lt;&gt;"",$B$3+6&gt;=$E9,$B$3+6&lt;=$F9),"■","")</f>
      </c>
      <c r="P9" s="8">
        <f>IF(AND($E9&lt;&gt;"",$F9&lt;&gt;"",$B$3+7&gt;=$E9,$B$3+7&lt;=$F9),"■","")</f>
      </c>
      <c r="Q9" s="8">
        <f>IF(AND($E9&lt;&gt;"",$F9&lt;&gt;"",$B$3+8&gt;=$E9,$B$3+8&lt;=$F9),"■","")</f>
      </c>
      <c r="R9" s="8">
        <f>IF(AND($E9&lt;&gt;"",$F9&lt;&gt;"",$B$3+9&gt;=$E9,$B$3+9&lt;=$F9),"■","")</f>
      </c>
      <c r="S9" s="8">
        <f>IF(AND($E9&lt;&gt;"",$F9&lt;&gt;"",$B$3+10&gt;=$E9,$B$3+10&lt;=$F9),"■","")</f>
      </c>
      <c r="T9" s="8">
        <f>IF(AND($E9&lt;&gt;"",$F9&lt;&gt;"",$B$3+11&gt;=$E9,$B$3+11&lt;=$F9),"■","")</f>
      </c>
      <c r="U9" s="8">
        <f>IF(AND($E9&lt;&gt;"",$F9&lt;&gt;"",$B$3+12&gt;=$E9,$B$3+12&lt;=$F9),"■","")</f>
      </c>
      <c r="V9" s="8">
        <f>IF(AND($E9&lt;&gt;"",$F9&lt;&gt;"",$B$3+13&gt;=$E9,$B$3+13&lt;=$F9),"■","")</f>
      </c>
      <c r="W9" s="8">
        <f>IF(AND($E9&lt;&gt;"",$F9&lt;&gt;"",$B$3+14&gt;=$E9,$B$3+14&lt;=$F9),"■","")</f>
      </c>
      <c r="X9" s="8">
        <f>IF(AND($E9&lt;&gt;"",$F9&lt;&gt;"",$B$3+15&gt;=$E9,$B$3+15&lt;=$F9),"■","")</f>
      </c>
      <c r="Y9" s="8">
        <f>IF(AND($E9&lt;&gt;"",$F9&lt;&gt;"",$B$3+16&gt;=$E9,$B$3+16&lt;=$F9),"■","")</f>
      </c>
      <c r="Z9" s="8">
        <f>IF(AND($E9&lt;&gt;"",$F9&lt;&gt;"",$B$3+17&gt;=$E9,$B$3+17&lt;=$F9),"■","")</f>
      </c>
      <c r="AA9" s="8">
        <f>IF(AND($E9&lt;&gt;"",$F9&lt;&gt;"",$B$3+18&gt;=$E9,$B$3+18&lt;=$F9),"■","")</f>
      </c>
      <c r="AB9" s="8">
        <f>IF(AND($E9&lt;&gt;"",$F9&lt;&gt;"",$B$3+19&gt;=$E9,$B$3+19&lt;=$F9),"■","")</f>
      </c>
      <c r="AC9" s="8">
        <f>IF(AND($E9&lt;&gt;"",$F9&lt;&gt;"",$B$3+20&gt;=$E9,$B$3+20&lt;=$F9),"■","")</f>
      </c>
      <c r="AD9" s="8">
        <f>IF(AND($E9&lt;&gt;"",$F9&lt;&gt;"",$B$3+21&gt;=$E9,$B$3+21&lt;=$F9),"■","")</f>
      </c>
      <c r="AE9" s="8">
        <f>IF(AND($E9&lt;&gt;"",$F9&lt;&gt;"",$B$3+22&gt;=$E9,$B$3+22&lt;=$F9),"■","")</f>
      </c>
      <c r="AF9" s="8">
        <f>IF(AND($E9&lt;&gt;"",$F9&lt;&gt;"",$B$3+23&gt;=$E9,$B$3+23&lt;=$F9),"■","")</f>
      </c>
      <c r="AG9" s="8">
        <f>IF(AND($E9&lt;&gt;"",$F9&lt;&gt;"",$B$3+24&gt;=$E9,$B$3+24&lt;=$F9),"■","")</f>
      </c>
      <c r="AH9" s="8">
        <f>IF(AND($E9&lt;&gt;"",$F9&lt;&gt;"",$B$3+25&gt;=$E9,$B$3+25&lt;=$F9),"■","")</f>
      </c>
      <c r="AI9" s="8">
        <f>IF(AND($E9&lt;&gt;"",$F9&lt;&gt;"",$B$3+26&gt;=$E9,$B$3+26&lt;=$F9),"■","")</f>
      </c>
      <c r="AJ9" s="8">
        <f>IF(AND($E9&lt;&gt;"",$F9&lt;&gt;"",$B$3+27&gt;=$E9,$B$3+27&lt;=$F9),"■","")</f>
      </c>
      <c r="AK9" s="8">
        <f>IF(AND($E9&lt;&gt;"",$F9&lt;&gt;"",$B$3+28&gt;=$E9,$B$3+28&lt;=$F9),"■","")</f>
      </c>
      <c r="AL9" s="8">
        <f>IF(AND($E9&lt;&gt;"",$F9&lt;&gt;"",$B$3+29&gt;=$E9,$B$3+29&lt;=$F9),"■","")</f>
      </c>
      <c r="AM9" s="8">
        <f>IF(AND($E9&lt;&gt;"",$F9&lt;&gt;"",$B$3+30&gt;=$E9,$B$3+30&lt;=$F9),"■","")</f>
      </c>
    </row>
    <row r="10" ht="20" customHeight="1" spans="1:39" x14ac:dyDescent="0.25">
      <c r="A10" s="8"/>
      <c r="B10" s="3"/>
      <c r="C10" s="3"/>
      <c r="D10" s="5" t="s">
        <v>18</v>
      </c>
      <c r="E10" s="9">
        <v>46330</v>
      </c>
      <c r="F10" s="9">
        <v>46333</v>
      </c>
      <c r="G10" s="8">
        <f>IF(OR(E10="",F10=""),"",F10-E10+1)</f>
        <v>4</v>
      </c>
      <c r="H10" s="4">
        <v>1</v>
      </c>
      <c r="I10" s="8">
        <f>IF(AND($E10&lt;&gt;"",$B$3+0&gt;=$E10,$B$3+0&lt;=IF($F10="",$F$3,$F10)),"●","")</f>
      </c>
      <c r="J10" s="8">
        <f>IF(AND($E10&lt;&gt;"",$B$3+1&gt;=$E10,$B$3+1&lt;=IF($F10="",$F$3,$F10)),"●","")</f>
      </c>
      <c r="K10" s="8" t="str">
        <f>IF(AND($E10&lt;&gt;"",$B$3+2&gt;=$E10,$B$3+2&lt;=IF($F10="",$F$3,$F10)),"●","")</f>
        <v>●</v>
      </c>
      <c r="L10" s="8" t="str">
        <f>IF(AND($E10&lt;&gt;"",$B$3+3&gt;=$E10,$B$3+3&lt;=IF($F10="",$F$3,$F10)),"●","")</f>
        <v>●</v>
      </c>
      <c r="M10" s="8" t="str">
        <f>IF(AND($E10&lt;&gt;"",$B$3+4&gt;=$E10,$B$3+4&lt;=IF($F10="",$F$3,$F10)),"●","")</f>
        <v>●</v>
      </c>
      <c r="N10" s="8" t="str">
        <f>IF(AND($E10&lt;&gt;"",$B$3+5&gt;=$E10,$B$3+5&lt;=IF($F10="",$F$3,$F10)),"●","")</f>
        <v>●</v>
      </c>
      <c r="O10" s="8">
        <f>IF(AND($E10&lt;&gt;"",$B$3+6&gt;=$E10,$B$3+6&lt;=IF($F10="",$F$3,$F10)),"●","")</f>
      </c>
      <c r="P10" s="8">
        <f>IF(AND($E10&lt;&gt;"",$B$3+7&gt;=$E10,$B$3+7&lt;=IF($F10="",$F$3,$F10)),"●","")</f>
      </c>
      <c r="Q10" s="8">
        <f>IF(AND($E10&lt;&gt;"",$B$3+8&gt;=$E10,$B$3+8&lt;=IF($F10="",$F$3,$F10)),"●","")</f>
      </c>
      <c r="R10" s="8">
        <f>IF(AND($E10&lt;&gt;"",$B$3+9&gt;=$E10,$B$3+9&lt;=IF($F10="",$F$3,$F10)),"●","")</f>
      </c>
      <c r="S10" s="8">
        <f>IF(AND($E10&lt;&gt;"",$B$3+10&gt;=$E10,$B$3+10&lt;=IF($F10="",$F$3,$F10)),"●","")</f>
      </c>
      <c r="T10" s="8">
        <f>IF(AND($E10&lt;&gt;"",$B$3+11&gt;=$E10,$B$3+11&lt;=IF($F10="",$F$3,$F10)),"●","")</f>
      </c>
      <c r="U10" s="8">
        <f>IF(AND($E10&lt;&gt;"",$B$3+12&gt;=$E10,$B$3+12&lt;=IF($F10="",$F$3,$F10)),"●","")</f>
      </c>
      <c r="V10" s="8">
        <f>IF(AND($E10&lt;&gt;"",$B$3+13&gt;=$E10,$B$3+13&lt;=IF($F10="",$F$3,$F10)),"●","")</f>
      </c>
      <c r="W10" s="8">
        <f>IF(AND($E10&lt;&gt;"",$B$3+14&gt;=$E10,$B$3+14&lt;=IF($F10="",$F$3,$F10)),"●","")</f>
      </c>
      <c r="X10" s="8">
        <f>IF(AND($E10&lt;&gt;"",$B$3+15&gt;=$E10,$B$3+15&lt;=IF($F10="",$F$3,$F10)),"●","")</f>
      </c>
      <c r="Y10" s="8">
        <f>IF(AND($E10&lt;&gt;"",$B$3+16&gt;=$E10,$B$3+16&lt;=IF($F10="",$F$3,$F10)),"●","")</f>
      </c>
      <c r="Z10" s="8">
        <f>IF(AND($E10&lt;&gt;"",$B$3+17&gt;=$E10,$B$3+17&lt;=IF($F10="",$F$3,$F10)),"●","")</f>
      </c>
      <c r="AA10" s="8">
        <f>IF(AND($E10&lt;&gt;"",$B$3+18&gt;=$E10,$B$3+18&lt;=IF($F10="",$F$3,$F10)),"●","")</f>
      </c>
      <c r="AB10" s="8">
        <f>IF(AND($E10&lt;&gt;"",$B$3+19&gt;=$E10,$B$3+19&lt;=IF($F10="",$F$3,$F10)),"●","")</f>
      </c>
      <c r="AC10" s="8">
        <f>IF(AND($E10&lt;&gt;"",$B$3+20&gt;=$E10,$B$3+20&lt;=IF($F10="",$F$3,$F10)),"●","")</f>
      </c>
      <c r="AD10" s="8">
        <f>IF(AND($E10&lt;&gt;"",$B$3+21&gt;=$E10,$B$3+21&lt;=IF($F10="",$F$3,$F10)),"●","")</f>
      </c>
      <c r="AE10" s="8">
        <f>IF(AND($E10&lt;&gt;"",$B$3+22&gt;=$E10,$B$3+22&lt;=IF($F10="",$F$3,$F10)),"●","")</f>
      </c>
      <c r="AF10" s="8">
        <f>IF(AND($E10&lt;&gt;"",$B$3+23&gt;=$E10,$B$3+23&lt;=IF($F10="",$F$3,$F10)),"●","")</f>
      </c>
      <c r="AG10" s="8">
        <f>IF(AND($E10&lt;&gt;"",$B$3+24&gt;=$E10,$B$3+24&lt;=IF($F10="",$F$3,$F10)),"●","")</f>
      </c>
      <c r="AH10" s="8">
        <f>IF(AND($E10&lt;&gt;"",$B$3+25&gt;=$E10,$B$3+25&lt;=IF($F10="",$F$3,$F10)),"●","")</f>
      </c>
      <c r="AI10" s="8">
        <f>IF(AND($E10&lt;&gt;"",$B$3+26&gt;=$E10,$B$3+26&lt;=IF($F10="",$F$3,$F10)),"●","")</f>
      </c>
      <c r="AJ10" s="8">
        <f>IF(AND($E10&lt;&gt;"",$B$3+27&gt;=$E10,$B$3+27&lt;=IF($F10="",$F$3,$F10)),"●","")</f>
      </c>
      <c r="AK10" s="8">
        <f>IF(AND($E10&lt;&gt;"",$B$3+28&gt;=$E10,$B$3+28&lt;=IF($F10="",$F$3,$F10)),"●","")</f>
      </c>
      <c r="AL10" s="8">
        <f>IF(AND($E10&lt;&gt;"",$B$3+29&gt;=$E10,$B$3+29&lt;=IF($F10="",$F$3,$F10)),"●","")</f>
      </c>
      <c r="AM10" s="8">
        <f>IF(AND($E10&lt;&gt;"",$B$3+30&gt;=$E10,$B$3+30&lt;=IF($F10="",$F$3,$F10)),"●","")</f>
      </c>
    </row>
    <row r="11" ht="20" customHeight="1" spans="1:39" x14ac:dyDescent="0.25">
      <c r="A11" s="8">
        <v>3</v>
      </c>
      <c r="B11" s="3" t="s">
        <v>26</v>
      </c>
      <c r="C11" s="3" t="s">
        <v>27</v>
      </c>
      <c r="D11" s="5" t="s">
        <v>17</v>
      </c>
      <c r="E11" s="9">
        <v>46335</v>
      </c>
      <c r="F11" s="9">
        <v>46338</v>
      </c>
      <c r="G11" s="8">
        <f>IF(OR(E11="",F11=""),"",F11-E11+1)</f>
        <v>4</v>
      </c>
      <c r="H11" s="4">
        <f>IF(OR(E11="",F11="",$F$3=""),"",MAX(0,MIN(1,($F$3-E11+1)/G11)))</f>
        <v>1</v>
      </c>
      <c r="I11" s="8">
        <f>IF(AND($E11&lt;&gt;"",$F11&lt;&gt;"",$B$3+0&gt;=$E11,$B$3+0&lt;=$F11),"■","")</f>
      </c>
      <c r="J11" s="8">
        <f>IF(AND($E11&lt;&gt;"",$F11&lt;&gt;"",$B$3+1&gt;=$E11,$B$3+1&lt;=$F11),"■","")</f>
      </c>
      <c r="K11" s="8">
        <f>IF(AND($E11&lt;&gt;"",$F11&lt;&gt;"",$B$3+2&gt;=$E11,$B$3+2&lt;=$F11),"■","")</f>
      </c>
      <c r="L11" s="8">
        <f>IF(AND($E11&lt;&gt;"",$F11&lt;&gt;"",$B$3+3&gt;=$E11,$B$3+3&lt;=$F11),"■","")</f>
      </c>
      <c r="M11" s="8">
        <f>IF(AND($E11&lt;&gt;"",$F11&lt;&gt;"",$B$3+4&gt;=$E11,$B$3+4&lt;=$F11),"■","")</f>
      </c>
      <c r="N11" s="8">
        <f>IF(AND($E11&lt;&gt;"",$F11&lt;&gt;"",$B$3+5&gt;=$E11,$B$3+5&lt;=$F11),"■","")</f>
      </c>
      <c r="O11" s="8">
        <f>IF(AND($E11&lt;&gt;"",$F11&lt;&gt;"",$B$3+6&gt;=$E11,$B$3+6&lt;=$F11),"■","")</f>
      </c>
      <c r="P11" s="8" t="str">
        <f>IF(AND($E11&lt;&gt;"",$F11&lt;&gt;"",$B$3+7&gt;=$E11,$B$3+7&lt;=$F11),"■","")</f>
        <v>■</v>
      </c>
      <c r="Q11" s="8" t="str">
        <f>IF(AND($E11&lt;&gt;"",$F11&lt;&gt;"",$B$3+8&gt;=$E11,$B$3+8&lt;=$F11),"■","")</f>
        <v>■</v>
      </c>
      <c r="R11" s="8" t="str">
        <f>IF(AND($E11&lt;&gt;"",$F11&lt;&gt;"",$B$3+9&gt;=$E11,$B$3+9&lt;=$F11),"■","")</f>
        <v>■</v>
      </c>
      <c r="S11" s="8" t="str">
        <f>IF(AND($E11&lt;&gt;"",$F11&lt;&gt;"",$B$3+10&gt;=$E11,$B$3+10&lt;=$F11),"■","")</f>
        <v>■</v>
      </c>
      <c r="T11" s="8">
        <f>IF(AND($E11&lt;&gt;"",$F11&lt;&gt;"",$B$3+11&gt;=$E11,$B$3+11&lt;=$F11),"■","")</f>
      </c>
      <c r="U11" s="8">
        <f>IF(AND($E11&lt;&gt;"",$F11&lt;&gt;"",$B$3+12&gt;=$E11,$B$3+12&lt;=$F11),"■","")</f>
      </c>
      <c r="V11" s="8">
        <f>IF(AND($E11&lt;&gt;"",$F11&lt;&gt;"",$B$3+13&gt;=$E11,$B$3+13&lt;=$F11),"■","")</f>
      </c>
      <c r="W11" s="8">
        <f>IF(AND($E11&lt;&gt;"",$F11&lt;&gt;"",$B$3+14&gt;=$E11,$B$3+14&lt;=$F11),"■","")</f>
      </c>
      <c r="X11" s="8">
        <f>IF(AND($E11&lt;&gt;"",$F11&lt;&gt;"",$B$3+15&gt;=$E11,$B$3+15&lt;=$F11),"■","")</f>
      </c>
      <c r="Y11" s="8">
        <f>IF(AND($E11&lt;&gt;"",$F11&lt;&gt;"",$B$3+16&gt;=$E11,$B$3+16&lt;=$F11),"■","")</f>
      </c>
      <c r="Z11" s="8">
        <f>IF(AND($E11&lt;&gt;"",$F11&lt;&gt;"",$B$3+17&gt;=$E11,$B$3+17&lt;=$F11),"■","")</f>
      </c>
      <c r="AA11" s="8">
        <f>IF(AND($E11&lt;&gt;"",$F11&lt;&gt;"",$B$3+18&gt;=$E11,$B$3+18&lt;=$F11),"■","")</f>
      </c>
      <c r="AB11" s="8">
        <f>IF(AND($E11&lt;&gt;"",$F11&lt;&gt;"",$B$3+19&gt;=$E11,$B$3+19&lt;=$F11),"■","")</f>
      </c>
      <c r="AC11" s="8">
        <f>IF(AND($E11&lt;&gt;"",$F11&lt;&gt;"",$B$3+20&gt;=$E11,$B$3+20&lt;=$F11),"■","")</f>
      </c>
      <c r="AD11" s="8">
        <f>IF(AND($E11&lt;&gt;"",$F11&lt;&gt;"",$B$3+21&gt;=$E11,$B$3+21&lt;=$F11),"■","")</f>
      </c>
      <c r="AE11" s="8">
        <f>IF(AND($E11&lt;&gt;"",$F11&lt;&gt;"",$B$3+22&gt;=$E11,$B$3+22&lt;=$F11),"■","")</f>
      </c>
      <c r="AF11" s="8">
        <f>IF(AND($E11&lt;&gt;"",$F11&lt;&gt;"",$B$3+23&gt;=$E11,$B$3+23&lt;=$F11),"■","")</f>
      </c>
      <c r="AG11" s="8">
        <f>IF(AND($E11&lt;&gt;"",$F11&lt;&gt;"",$B$3+24&gt;=$E11,$B$3+24&lt;=$F11),"■","")</f>
      </c>
      <c r="AH11" s="8">
        <f>IF(AND($E11&lt;&gt;"",$F11&lt;&gt;"",$B$3+25&gt;=$E11,$B$3+25&lt;=$F11),"■","")</f>
      </c>
      <c r="AI11" s="8">
        <f>IF(AND($E11&lt;&gt;"",$F11&lt;&gt;"",$B$3+26&gt;=$E11,$B$3+26&lt;=$F11),"■","")</f>
      </c>
      <c r="AJ11" s="8">
        <f>IF(AND($E11&lt;&gt;"",$F11&lt;&gt;"",$B$3+27&gt;=$E11,$B$3+27&lt;=$F11),"■","")</f>
      </c>
      <c r="AK11" s="8">
        <f>IF(AND($E11&lt;&gt;"",$F11&lt;&gt;"",$B$3+28&gt;=$E11,$B$3+28&lt;=$F11),"■","")</f>
      </c>
      <c r="AL11" s="8">
        <f>IF(AND($E11&lt;&gt;"",$F11&lt;&gt;"",$B$3+29&gt;=$E11,$B$3+29&lt;=$F11),"■","")</f>
      </c>
      <c r="AM11" s="8">
        <f>IF(AND($E11&lt;&gt;"",$F11&lt;&gt;"",$B$3+30&gt;=$E11,$B$3+30&lt;=$F11),"■","")</f>
      </c>
    </row>
    <row r="12" ht="20" customHeight="1" spans="1:39" x14ac:dyDescent="0.25">
      <c r="A12" s="8"/>
      <c r="B12" s="3"/>
      <c r="C12" s="3"/>
      <c r="D12" s="5" t="s">
        <v>18</v>
      </c>
      <c r="E12" s="9">
        <v>46335</v>
      </c>
      <c r="F12" s="9">
        <v>46338</v>
      </c>
      <c r="G12" s="8">
        <f>IF(OR(E12="",F12=""),"",F12-E12+1)</f>
        <v>4</v>
      </c>
      <c r="H12" s="4">
        <v>1</v>
      </c>
      <c r="I12" s="8">
        <f>IF(AND($E12&lt;&gt;"",$B$3+0&gt;=$E12,$B$3+0&lt;=IF($F12="",$F$3,$F12)),"●","")</f>
      </c>
      <c r="J12" s="8">
        <f>IF(AND($E12&lt;&gt;"",$B$3+1&gt;=$E12,$B$3+1&lt;=IF($F12="",$F$3,$F12)),"●","")</f>
      </c>
      <c r="K12" s="8">
        <f>IF(AND($E12&lt;&gt;"",$B$3+2&gt;=$E12,$B$3+2&lt;=IF($F12="",$F$3,$F12)),"●","")</f>
      </c>
      <c r="L12" s="8">
        <f>IF(AND($E12&lt;&gt;"",$B$3+3&gt;=$E12,$B$3+3&lt;=IF($F12="",$F$3,$F12)),"●","")</f>
      </c>
      <c r="M12" s="8">
        <f>IF(AND($E12&lt;&gt;"",$B$3+4&gt;=$E12,$B$3+4&lt;=IF($F12="",$F$3,$F12)),"●","")</f>
      </c>
      <c r="N12" s="8">
        <f>IF(AND($E12&lt;&gt;"",$B$3+5&gt;=$E12,$B$3+5&lt;=IF($F12="",$F$3,$F12)),"●","")</f>
      </c>
      <c r="O12" s="8">
        <f>IF(AND($E12&lt;&gt;"",$B$3+6&gt;=$E12,$B$3+6&lt;=IF($F12="",$F$3,$F12)),"●","")</f>
      </c>
      <c r="P12" s="8" t="str">
        <f>IF(AND($E12&lt;&gt;"",$B$3+7&gt;=$E12,$B$3+7&lt;=IF($F12="",$F$3,$F12)),"●","")</f>
        <v>●</v>
      </c>
      <c r="Q12" s="8" t="str">
        <f>IF(AND($E12&lt;&gt;"",$B$3+8&gt;=$E12,$B$3+8&lt;=IF($F12="",$F$3,$F12)),"●","")</f>
        <v>●</v>
      </c>
      <c r="R12" s="8" t="str">
        <f>IF(AND($E12&lt;&gt;"",$B$3+9&gt;=$E12,$B$3+9&lt;=IF($F12="",$F$3,$F12)),"●","")</f>
        <v>●</v>
      </c>
      <c r="S12" s="8" t="str">
        <f>IF(AND($E12&lt;&gt;"",$B$3+10&gt;=$E12,$B$3+10&lt;=IF($F12="",$F$3,$F12)),"●","")</f>
        <v>●</v>
      </c>
      <c r="T12" s="8">
        <f>IF(AND($E12&lt;&gt;"",$B$3+11&gt;=$E12,$B$3+11&lt;=IF($F12="",$F$3,$F12)),"●","")</f>
      </c>
      <c r="U12" s="8">
        <f>IF(AND($E12&lt;&gt;"",$B$3+12&gt;=$E12,$B$3+12&lt;=IF($F12="",$F$3,$F12)),"●","")</f>
      </c>
      <c r="V12" s="8">
        <f>IF(AND($E12&lt;&gt;"",$B$3+13&gt;=$E12,$B$3+13&lt;=IF($F12="",$F$3,$F12)),"●","")</f>
      </c>
      <c r="W12" s="8">
        <f>IF(AND($E12&lt;&gt;"",$B$3+14&gt;=$E12,$B$3+14&lt;=IF($F12="",$F$3,$F12)),"●","")</f>
      </c>
      <c r="X12" s="8">
        <f>IF(AND($E12&lt;&gt;"",$B$3+15&gt;=$E12,$B$3+15&lt;=IF($F12="",$F$3,$F12)),"●","")</f>
      </c>
      <c r="Y12" s="8">
        <f>IF(AND($E12&lt;&gt;"",$B$3+16&gt;=$E12,$B$3+16&lt;=IF($F12="",$F$3,$F12)),"●","")</f>
      </c>
      <c r="Z12" s="8">
        <f>IF(AND($E12&lt;&gt;"",$B$3+17&gt;=$E12,$B$3+17&lt;=IF($F12="",$F$3,$F12)),"●","")</f>
      </c>
      <c r="AA12" s="8">
        <f>IF(AND($E12&lt;&gt;"",$B$3+18&gt;=$E12,$B$3+18&lt;=IF($F12="",$F$3,$F12)),"●","")</f>
      </c>
      <c r="AB12" s="8">
        <f>IF(AND($E12&lt;&gt;"",$B$3+19&gt;=$E12,$B$3+19&lt;=IF($F12="",$F$3,$F12)),"●","")</f>
      </c>
      <c r="AC12" s="8">
        <f>IF(AND($E12&lt;&gt;"",$B$3+20&gt;=$E12,$B$3+20&lt;=IF($F12="",$F$3,$F12)),"●","")</f>
      </c>
      <c r="AD12" s="8">
        <f>IF(AND($E12&lt;&gt;"",$B$3+21&gt;=$E12,$B$3+21&lt;=IF($F12="",$F$3,$F12)),"●","")</f>
      </c>
      <c r="AE12" s="8">
        <f>IF(AND($E12&lt;&gt;"",$B$3+22&gt;=$E12,$B$3+22&lt;=IF($F12="",$F$3,$F12)),"●","")</f>
      </c>
      <c r="AF12" s="8">
        <f>IF(AND($E12&lt;&gt;"",$B$3+23&gt;=$E12,$B$3+23&lt;=IF($F12="",$F$3,$F12)),"●","")</f>
      </c>
      <c r="AG12" s="8">
        <f>IF(AND($E12&lt;&gt;"",$B$3+24&gt;=$E12,$B$3+24&lt;=IF($F12="",$F$3,$F12)),"●","")</f>
      </c>
      <c r="AH12" s="8">
        <f>IF(AND($E12&lt;&gt;"",$B$3+25&gt;=$E12,$B$3+25&lt;=IF($F12="",$F$3,$F12)),"●","")</f>
      </c>
      <c r="AI12" s="8">
        <f>IF(AND($E12&lt;&gt;"",$B$3+26&gt;=$E12,$B$3+26&lt;=IF($F12="",$F$3,$F12)),"●","")</f>
      </c>
      <c r="AJ12" s="8">
        <f>IF(AND($E12&lt;&gt;"",$B$3+27&gt;=$E12,$B$3+27&lt;=IF($F12="",$F$3,$F12)),"●","")</f>
      </c>
      <c r="AK12" s="8">
        <f>IF(AND($E12&lt;&gt;"",$B$3+28&gt;=$E12,$B$3+28&lt;=IF($F12="",$F$3,$F12)),"●","")</f>
      </c>
      <c r="AL12" s="8">
        <f>IF(AND($E12&lt;&gt;"",$B$3+29&gt;=$E12,$B$3+29&lt;=IF($F12="",$F$3,$F12)),"●","")</f>
      </c>
      <c r="AM12" s="8">
        <f>IF(AND($E12&lt;&gt;"",$B$3+30&gt;=$E12,$B$3+30&lt;=IF($F12="",$F$3,$F12)),"●","")</f>
      </c>
    </row>
    <row r="13" ht="20" customHeight="1" spans="1:39" x14ac:dyDescent="0.25">
      <c r="A13" s="8">
        <v>4</v>
      </c>
      <c r="B13" s="3" t="s">
        <v>28</v>
      </c>
      <c r="C13" s="3" t="s">
        <v>29</v>
      </c>
      <c r="D13" s="5" t="s">
        <v>17</v>
      </c>
      <c r="E13" s="9">
        <v>46335</v>
      </c>
      <c r="F13" s="9">
        <v>46339</v>
      </c>
      <c r="G13" s="8">
        <f>IF(OR(E13="",F13=""),"",F13-E13+1)</f>
        <v>5</v>
      </c>
      <c r="H13" s="4">
        <f>IF(OR(E13="",F13="",$F$3=""),"",MAX(0,MIN(1,($F$3-E13+1)/G13)))</f>
        <v>1</v>
      </c>
      <c r="I13" s="8">
        <f>IF(AND($E13&lt;&gt;"",$F13&lt;&gt;"",$B$3+0&gt;=$E13,$B$3+0&lt;=$F13),"■","")</f>
      </c>
      <c r="J13" s="8">
        <f>IF(AND($E13&lt;&gt;"",$F13&lt;&gt;"",$B$3+1&gt;=$E13,$B$3+1&lt;=$F13),"■","")</f>
      </c>
      <c r="K13" s="8">
        <f>IF(AND($E13&lt;&gt;"",$F13&lt;&gt;"",$B$3+2&gt;=$E13,$B$3+2&lt;=$F13),"■","")</f>
      </c>
      <c r="L13" s="8">
        <f>IF(AND($E13&lt;&gt;"",$F13&lt;&gt;"",$B$3+3&gt;=$E13,$B$3+3&lt;=$F13),"■","")</f>
      </c>
      <c r="M13" s="8">
        <f>IF(AND($E13&lt;&gt;"",$F13&lt;&gt;"",$B$3+4&gt;=$E13,$B$3+4&lt;=$F13),"■","")</f>
      </c>
      <c r="N13" s="8">
        <f>IF(AND($E13&lt;&gt;"",$F13&lt;&gt;"",$B$3+5&gt;=$E13,$B$3+5&lt;=$F13),"■","")</f>
      </c>
      <c r="O13" s="8">
        <f>IF(AND($E13&lt;&gt;"",$F13&lt;&gt;"",$B$3+6&gt;=$E13,$B$3+6&lt;=$F13),"■","")</f>
      </c>
      <c r="P13" s="8" t="str">
        <f>IF(AND($E13&lt;&gt;"",$F13&lt;&gt;"",$B$3+7&gt;=$E13,$B$3+7&lt;=$F13),"■","")</f>
        <v>■</v>
      </c>
      <c r="Q13" s="8" t="str">
        <f>IF(AND($E13&lt;&gt;"",$F13&lt;&gt;"",$B$3+8&gt;=$E13,$B$3+8&lt;=$F13),"■","")</f>
        <v>■</v>
      </c>
      <c r="R13" s="8" t="str">
        <f>IF(AND($E13&lt;&gt;"",$F13&lt;&gt;"",$B$3+9&gt;=$E13,$B$3+9&lt;=$F13),"■","")</f>
        <v>■</v>
      </c>
      <c r="S13" s="8" t="str">
        <f>IF(AND($E13&lt;&gt;"",$F13&lt;&gt;"",$B$3+10&gt;=$E13,$B$3+10&lt;=$F13),"■","")</f>
        <v>■</v>
      </c>
      <c r="T13" s="8" t="str">
        <f>IF(AND($E13&lt;&gt;"",$F13&lt;&gt;"",$B$3+11&gt;=$E13,$B$3+11&lt;=$F13),"■","")</f>
        <v>■</v>
      </c>
      <c r="U13" s="8">
        <f>IF(AND($E13&lt;&gt;"",$F13&lt;&gt;"",$B$3+12&gt;=$E13,$B$3+12&lt;=$F13),"■","")</f>
      </c>
      <c r="V13" s="8">
        <f>IF(AND($E13&lt;&gt;"",$F13&lt;&gt;"",$B$3+13&gt;=$E13,$B$3+13&lt;=$F13),"■","")</f>
      </c>
      <c r="W13" s="8">
        <f>IF(AND($E13&lt;&gt;"",$F13&lt;&gt;"",$B$3+14&gt;=$E13,$B$3+14&lt;=$F13),"■","")</f>
      </c>
      <c r="X13" s="8">
        <f>IF(AND($E13&lt;&gt;"",$F13&lt;&gt;"",$B$3+15&gt;=$E13,$B$3+15&lt;=$F13),"■","")</f>
      </c>
      <c r="Y13" s="8">
        <f>IF(AND($E13&lt;&gt;"",$F13&lt;&gt;"",$B$3+16&gt;=$E13,$B$3+16&lt;=$F13),"■","")</f>
      </c>
      <c r="Z13" s="8">
        <f>IF(AND($E13&lt;&gt;"",$F13&lt;&gt;"",$B$3+17&gt;=$E13,$B$3+17&lt;=$F13),"■","")</f>
      </c>
      <c r="AA13" s="8">
        <f>IF(AND($E13&lt;&gt;"",$F13&lt;&gt;"",$B$3+18&gt;=$E13,$B$3+18&lt;=$F13),"■","")</f>
      </c>
      <c r="AB13" s="8">
        <f>IF(AND($E13&lt;&gt;"",$F13&lt;&gt;"",$B$3+19&gt;=$E13,$B$3+19&lt;=$F13),"■","")</f>
      </c>
      <c r="AC13" s="8">
        <f>IF(AND($E13&lt;&gt;"",$F13&lt;&gt;"",$B$3+20&gt;=$E13,$B$3+20&lt;=$F13),"■","")</f>
      </c>
      <c r="AD13" s="8">
        <f>IF(AND($E13&lt;&gt;"",$F13&lt;&gt;"",$B$3+21&gt;=$E13,$B$3+21&lt;=$F13),"■","")</f>
      </c>
      <c r="AE13" s="8">
        <f>IF(AND($E13&lt;&gt;"",$F13&lt;&gt;"",$B$3+22&gt;=$E13,$B$3+22&lt;=$F13),"■","")</f>
      </c>
      <c r="AF13" s="8">
        <f>IF(AND($E13&lt;&gt;"",$F13&lt;&gt;"",$B$3+23&gt;=$E13,$B$3+23&lt;=$F13),"■","")</f>
      </c>
      <c r="AG13" s="8">
        <f>IF(AND($E13&lt;&gt;"",$F13&lt;&gt;"",$B$3+24&gt;=$E13,$B$3+24&lt;=$F13),"■","")</f>
      </c>
      <c r="AH13" s="8">
        <f>IF(AND($E13&lt;&gt;"",$F13&lt;&gt;"",$B$3+25&gt;=$E13,$B$3+25&lt;=$F13),"■","")</f>
      </c>
      <c r="AI13" s="8">
        <f>IF(AND($E13&lt;&gt;"",$F13&lt;&gt;"",$B$3+26&gt;=$E13,$B$3+26&lt;=$F13),"■","")</f>
      </c>
      <c r="AJ13" s="8">
        <f>IF(AND($E13&lt;&gt;"",$F13&lt;&gt;"",$B$3+27&gt;=$E13,$B$3+27&lt;=$F13),"■","")</f>
      </c>
      <c r="AK13" s="8">
        <f>IF(AND($E13&lt;&gt;"",$F13&lt;&gt;"",$B$3+28&gt;=$E13,$B$3+28&lt;=$F13),"■","")</f>
      </c>
      <c r="AL13" s="8">
        <f>IF(AND($E13&lt;&gt;"",$F13&lt;&gt;"",$B$3+29&gt;=$E13,$B$3+29&lt;=$F13),"■","")</f>
      </c>
      <c r="AM13" s="8">
        <f>IF(AND($E13&lt;&gt;"",$F13&lt;&gt;"",$B$3+30&gt;=$E13,$B$3+30&lt;=$F13),"■","")</f>
      </c>
    </row>
    <row r="14" ht="20" customHeight="1" spans="1:39" x14ac:dyDescent="0.25">
      <c r="A14" s="8"/>
      <c r="B14" s="3"/>
      <c r="C14" s="3"/>
      <c r="D14" s="5" t="s">
        <v>18</v>
      </c>
      <c r="E14" s="9">
        <v>46336</v>
      </c>
      <c r="F14" s="3"/>
      <c r="G14" s="8">
        <f>IF(OR(E14="",F14=""),"",F14-E14+1)</f>
      </c>
      <c r="H14" s="4">
        <v>0.6</v>
      </c>
      <c r="I14" s="8">
        <f>IF(AND($E14&lt;&gt;"",$B$3+0&gt;=$E14,$B$3+0&lt;=IF($F14="",$F$3,$F14)),"●","")</f>
      </c>
      <c r="J14" s="8">
        <f>IF(AND($E14&lt;&gt;"",$B$3+1&gt;=$E14,$B$3+1&lt;=IF($F14="",$F$3,$F14)),"●","")</f>
      </c>
      <c r="K14" s="8">
        <f>IF(AND($E14&lt;&gt;"",$B$3+2&gt;=$E14,$B$3+2&lt;=IF($F14="",$F$3,$F14)),"●","")</f>
      </c>
      <c r="L14" s="8">
        <f>IF(AND($E14&lt;&gt;"",$B$3+3&gt;=$E14,$B$3+3&lt;=IF($F14="",$F$3,$F14)),"●","")</f>
      </c>
      <c r="M14" s="8">
        <f>IF(AND($E14&lt;&gt;"",$B$3+4&gt;=$E14,$B$3+4&lt;=IF($F14="",$F$3,$F14)),"●","")</f>
      </c>
      <c r="N14" s="8">
        <f>IF(AND($E14&lt;&gt;"",$B$3+5&gt;=$E14,$B$3+5&lt;=IF($F14="",$F$3,$F14)),"●","")</f>
      </c>
      <c r="O14" s="8">
        <f>IF(AND($E14&lt;&gt;"",$B$3+6&gt;=$E14,$B$3+6&lt;=IF($F14="",$F$3,$F14)),"●","")</f>
      </c>
      <c r="P14" s="8">
        <f>IF(AND($E14&lt;&gt;"",$B$3+7&gt;=$E14,$B$3+7&lt;=IF($F14="",$F$3,$F14)),"●","")</f>
      </c>
      <c r="Q14" s="8" t="str">
        <f>IF(AND($E14&lt;&gt;"",$B$3+8&gt;=$E14,$B$3+8&lt;=IF($F14="",$F$3,$F14)),"●","")</f>
        <v>●</v>
      </c>
      <c r="R14" s="8" t="str">
        <f>IF(AND($E14&lt;&gt;"",$B$3+9&gt;=$E14,$B$3+9&lt;=IF($F14="",$F$3,$F14)),"●","")</f>
        <v>●</v>
      </c>
      <c r="S14" s="8" t="str">
        <f>IF(AND($E14&lt;&gt;"",$B$3+10&gt;=$E14,$B$3+10&lt;=IF($F14="",$F$3,$F14)),"●","")</f>
        <v>●</v>
      </c>
      <c r="T14" s="8" t="str">
        <f>IF(AND($E14&lt;&gt;"",$B$3+11&gt;=$E14,$B$3+11&lt;=IF($F14="",$F$3,$F14)),"●","")</f>
        <v>●</v>
      </c>
      <c r="U14" s="8">
        <f>IF(AND($E14&lt;&gt;"",$B$3+12&gt;=$E14,$B$3+12&lt;=IF($F14="",$F$3,$F14)),"●","")</f>
      </c>
      <c r="V14" s="8">
        <f>IF(AND($E14&lt;&gt;"",$B$3+13&gt;=$E14,$B$3+13&lt;=IF($F14="",$F$3,$F14)),"●","")</f>
      </c>
      <c r="W14" s="8">
        <f>IF(AND($E14&lt;&gt;"",$B$3+14&gt;=$E14,$B$3+14&lt;=IF($F14="",$F$3,$F14)),"●","")</f>
      </c>
      <c r="X14" s="8">
        <f>IF(AND($E14&lt;&gt;"",$B$3+15&gt;=$E14,$B$3+15&lt;=IF($F14="",$F$3,$F14)),"●","")</f>
      </c>
      <c r="Y14" s="8">
        <f>IF(AND($E14&lt;&gt;"",$B$3+16&gt;=$E14,$B$3+16&lt;=IF($F14="",$F$3,$F14)),"●","")</f>
      </c>
      <c r="Z14" s="8">
        <f>IF(AND($E14&lt;&gt;"",$B$3+17&gt;=$E14,$B$3+17&lt;=IF($F14="",$F$3,$F14)),"●","")</f>
      </c>
      <c r="AA14" s="8">
        <f>IF(AND($E14&lt;&gt;"",$B$3+18&gt;=$E14,$B$3+18&lt;=IF($F14="",$F$3,$F14)),"●","")</f>
      </c>
      <c r="AB14" s="8">
        <f>IF(AND($E14&lt;&gt;"",$B$3+19&gt;=$E14,$B$3+19&lt;=IF($F14="",$F$3,$F14)),"●","")</f>
      </c>
      <c r="AC14" s="8">
        <f>IF(AND($E14&lt;&gt;"",$B$3+20&gt;=$E14,$B$3+20&lt;=IF($F14="",$F$3,$F14)),"●","")</f>
      </c>
      <c r="AD14" s="8">
        <f>IF(AND($E14&lt;&gt;"",$B$3+21&gt;=$E14,$B$3+21&lt;=IF($F14="",$F$3,$F14)),"●","")</f>
      </c>
      <c r="AE14" s="8">
        <f>IF(AND($E14&lt;&gt;"",$B$3+22&gt;=$E14,$B$3+22&lt;=IF($F14="",$F$3,$F14)),"●","")</f>
      </c>
      <c r="AF14" s="8">
        <f>IF(AND($E14&lt;&gt;"",$B$3+23&gt;=$E14,$B$3+23&lt;=IF($F14="",$F$3,$F14)),"●","")</f>
      </c>
      <c r="AG14" s="8">
        <f>IF(AND($E14&lt;&gt;"",$B$3+24&gt;=$E14,$B$3+24&lt;=IF($F14="",$F$3,$F14)),"●","")</f>
      </c>
      <c r="AH14" s="8">
        <f>IF(AND($E14&lt;&gt;"",$B$3+25&gt;=$E14,$B$3+25&lt;=IF($F14="",$F$3,$F14)),"●","")</f>
      </c>
      <c r="AI14" s="8">
        <f>IF(AND($E14&lt;&gt;"",$B$3+26&gt;=$E14,$B$3+26&lt;=IF($F14="",$F$3,$F14)),"●","")</f>
      </c>
      <c r="AJ14" s="8">
        <f>IF(AND($E14&lt;&gt;"",$B$3+27&gt;=$E14,$B$3+27&lt;=IF($F14="",$F$3,$F14)),"●","")</f>
      </c>
      <c r="AK14" s="8">
        <f>IF(AND($E14&lt;&gt;"",$B$3+28&gt;=$E14,$B$3+28&lt;=IF($F14="",$F$3,$F14)),"●","")</f>
      </c>
      <c r="AL14" s="8">
        <f>IF(AND($E14&lt;&gt;"",$B$3+29&gt;=$E14,$B$3+29&lt;=IF($F14="",$F$3,$F14)),"●","")</f>
      </c>
      <c r="AM14" s="8">
        <f>IF(AND($E14&lt;&gt;"",$B$3+30&gt;=$E14,$B$3+30&lt;=IF($F14="",$F$3,$F14)),"●","")</f>
      </c>
    </row>
    <row r="15" ht="20" customHeight="1" spans="1:39" x14ac:dyDescent="0.25">
      <c r="A15" s="8">
        <v>5</v>
      </c>
      <c r="B15" s="3" t="s">
        <v>30</v>
      </c>
      <c r="C15" s="3" t="s">
        <v>31</v>
      </c>
      <c r="D15" s="5" t="s">
        <v>17</v>
      </c>
      <c r="E15" s="9">
        <v>46337</v>
      </c>
      <c r="F15" s="9">
        <v>46342</v>
      </c>
      <c r="G15" s="8">
        <f>IF(OR(E15="",F15=""),"",F15-E15+1)</f>
        <v>6</v>
      </c>
      <c r="H15" s="4">
        <f>IF(OR(E15="",F15="",$F$3=""),"",MAX(0,MIN(1,($F$3-E15+1)/G15)))</f>
        <v>0.5</v>
      </c>
      <c r="I15" s="8">
        <f>IF(AND($E15&lt;&gt;"",$F15&lt;&gt;"",$B$3+0&gt;=$E15,$B$3+0&lt;=$F15),"■","")</f>
      </c>
      <c r="J15" s="8">
        <f>IF(AND($E15&lt;&gt;"",$F15&lt;&gt;"",$B$3+1&gt;=$E15,$B$3+1&lt;=$F15),"■","")</f>
      </c>
      <c r="K15" s="8">
        <f>IF(AND($E15&lt;&gt;"",$F15&lt;&gt;"",$B$3+2&gt;=$E15,$B$3+2&lt;=$F15),"■","")</f>
      </c>
      <c r="L15" s="8">
        <f>IF(AND($E15&lt;&gt;"",$F15&lt;&gt;"",$B$3+3&gt;=$E15,$B$3+3&lt;=$F15),"■","")</f>
      </c>
      <c r="M15" s="8">
        <f>IF(AND($E15&lt;&gt;"",$F15&lt;&gt;"",$B$3+4&gt;=$E15,$B$3+4&lt;=$F15),"■","")</f>
      </c>
      <c r="N15" s="8">
        <f>IF(AND($E15&lt;&gt;"",$F15&lt;&gt;"",$B$3+5&gt;=$E15,$B$3+5&lt;=$F15),"■","")</f>
      </c>
      <c r="O15" s="8">
        <f>IF(AND($E15&lt;&gt;"",$F15&lt;&gt;"",$B$3+6&gt;=$E15,$B$3+6&lt;=$F15),"■","")</f>
      </c>
      <c r="P15" s="8">
        <f>IF(AND($E15&lt;&gt;"",$F15&lt;&gt;"",$B$3+7&gt;=$E15,$B$3+7&lt;=$F15),"■","")</f>
      </c>
      <c r="Q15" s="8">
        <f>IF(AND($E15&lt;&gt;"",$F15&lt;&gt;"",$B$3+8&gt;=$E15,$B$3+8&lt;=$F15),"■","")</f>
      </c>
      <c r="R15" s="8" t="str">
        <f>IF(AND($E15&lt;&gt;"",$F15&lt;&gt;"",$B$3+9&gt;=$E15,$B$3+9&lt;=$F15),"■","")</f>
        <v>■</v>
      </c>
      <c r="S15" s="8" t="str">
        <f>IF(AND($E15&lt;&gt;"",$F15&lt;&gt;"",$B$3+10&gt;=$E15,$B$3+10&lt;=$F15),"■","")</f>
        <v>■</v>
      </c>
      <c r="T15" s="8" t="str">
        <f>IF(AND($E15&lt;&gt;"",$F15&lt;&gt;"",$B$3+11&gt;=$E15,$B$3+11&lt;=$F15),"■","")</f>
        <v>■</v>
      </c>
      <c r="U15" s="8" t="str">
        <f>IF(AND($E15&lt;&gt;"",$F15&lt;&gt;"",$B$3+12&gt;=$E15,$B$3+12&lt;=$F15),"■","")</f>
        <v>■</v>
      </c>
      <c r="V15" s="8" t="str">
        <f>IF(AND($E15&lt;&gt;"",$F15&lt;&gt;"",$B$3+13&gt;=$E15,$B$3+13&lt;=$F15),"■","")</f>
        <v>■</v>
      </c>
      <c r="W15" s="8" t="str">
        <f>IF(AND($E15&lt;&gt;"",$F15&lt;&gt;"",$B$3+14&gt;=$E15,$B$3+14&lt;=$F15),"■","")</f>
        <v>■</v>
      </c>
      <c r="X15" s="8">
        <f>IF(AND($E15&lt;&gt;"",$F15&lt;&gt;"",$B$3+15&gt;=$E15,$B$3+15&lt;=$F15),"■","")</f>
      </c>
      <c r="Y15" s="8">
        <f>IF(AND($E15&lt;&gt;"",$F15&lt;&gt;"",$B$3+16&gt;=$E15,$B$3+16&lt;=$F15),"■","")</f>
      </c>
      <c r="Z15" s="8">
        <f>IF(AND($E15&lt;&gt;"",$F15&lt;&gt;"",$B$3+17&gt;=$E15,$B$3+17&lt;=$F15),"■","")</f>
      </c>
      <c r="AA15" s="8">
        <f>IF(AND($E15&lt;&gt;"",$F15&lt;&gt;"",$B$3+18&gt;=$E15,$B$3+18&lt;=$F15),"■","")</f>
      </c>
      <c r="AB15" s="8">
        <f>IF(AND($E15&lt;&gt;"",$F15&lt;&gt;"",$B$3+19&gt;=$E15,$B$3+19&lt;=$F15),"■","")</f>
      </c>
      <c r="AC15" s="8">
        <f>IF(AND($E15&lt;&gt;"",$F15&lt;&gt;"",$B$3+20&gt;=$E15,$B$3+20&lt;=$F15),"■","")</f>
      </c>
      <c r="AD15" s="8">
        <f>IF(AND($E15&lt;&gt;"",$F15&lt;&gt;"",$B$3+21&gt;=$E15,$B$3+21&lt;=$F15),"■","")</f>
      </c>
      <c r="AE15" s="8">
        <f>IF(AND($E15&lt;&gt;"",$F15&lt;&gt;"",$B$3+22&gt;=$E15,$B$3+22&lt;=$F15),"■","")</f>
      </c>
      <c r="AF15" s="8">
        <f>IF(AND($E15&lt;&gt;"",$F15&lt;&gt;"",$B$3+23&gt;=$E15,$B$3+23&lt;=$F15),"■","")</f>
      </c>
      <c r="AG15" s="8">
        <f>IF(AND($E15&lt;&gt;"",$F15&lt;&gt;"",$B$3+24&gt;=$E15,$B$3+24&lt;=$F15),"■","")</f>
      </c>
      <c r="AH15" s="8">
        <f>IF(AND($E15&lt;&gt;"",$F15&lt;&gt;"",$B$3+25&gt;=$E15,$B$3+25&lt;=$F15),"■","")</f>
      </c>
      <c r="AI15" s="8">
        <f>IF(AND($E15&lt;&gt;"",$F15&lt;&gt;"",$B$3+26&gt;=$E15,$B$3+26&lt;=$F15),"■","")</f>
      </c>
      <c r="AJ15" s="8">
        <f>IF(AND($E15&lt;&gt;"",$F15&lt;&gt;"",$B$3+27&gt;=$E15,$B$3+27&lt;=$F15),"■","")</f>
      </c>
      <c r="AK15" s="8">
        <f>IF(AND($E15&lt;&gt;"",$F15&lt;&gt;"",$B$3+28&gt;=$E15,$B$3+28&lt;=$F15),"■","")</f>
      </c>
      <c r="AL15" s="8">
        <f>IF(AND($E15&lt;&gt;"",$F15&lt;&gt;"",$B$3+29&gt;=$E15,$B$3+29&lt;=$F15),"■","")</f>
      </c>
      <c r="AM15" s="8">
        <f>IF(AND($E15&lt;&gt;"",$F15&lt;&gt;"",$B$3+30&gt;=$E15,$B$3+30&lt;=$F15),"■","")</f>
      </c>
    </row>
    <row r="16" ht="20" customHeight="1" spans="1:39" x14ac:dyDescent="0.25">
      <c r="A16" s="8"/>
      <c r="B16" s="3"/>
      <c r="C16" s="3"/>
      <c r="D16" s="5" t="s">
        <v>18</v>
      </c>
      <c r="E16" s="9">
        <v>46338</v>
      </c>
      <c r="F16" s="3"/>
      <c r="G16" s="8">
        <f>IF(OR(E16="",F16=""),"",F16-E16+1)</f>
      </c>
      <c r="H16" s="4">
        <v>0.3</v>
      </c>
      <c r="I16" s="8">
        <f>IF(AND($E16&lt;&gt;"",$B$3+0&gt;=$E16,$B$3+0&lt;=IF($F16="",$F$3,$F16)),"●","")</f>
      </c>
      <c r="J16" s="8">
        <f>IF(AND($E16&lt;&gt;"",$B$3+1&gt;=$E16,$B$3+1&lt;=IF($F16="",$F$3,$F16)),"●","")</f>
      </c>
      <c r="K16" s="8">
        <f>IF(AND($E16&lt;&gt;"",$B$3+2&gt;=$E16,$B$3+2&lt;=IF($F16="",$F$3,$F16)),"●","")</f>
      </c>
      <c r="L16" s="8">
        <f>IF(AND($E16&lt;&gt;"",$B$3+3&gt;=$E16,$B$3+3&lt;=IF($F16="",$F$3,$F16)),"●","")</f>
      </c>
      <c r="M16" s="8">
        <f>IF(AND($E16&lt;&gt;"",$B$3+4&gt;=$E16,$B$3+4&lt;=IF($F16="",$F$3,$F16)),"●","")</f>
      </c>
      <c r="N16" s="8">
        <f>IF(AND($E16&lt;&gt;"",$B$3+5&gt;=$E16,$B$3+5&lt;=IF($F16="",$F$3,$F16)),"●","")</f>
      </c>
      <c r="O16" s="8">
        <f>IF(AND($E16&lt;&gt;"",$B$3+6&gt;=$E16,$B$3+6&lt;=IF($F16="",$F$3,$F16)),"●","")</f>
      </c>
      <c r="P16" s="8">
        <f>IF(AND($E16&lt;&gt;"",$B$3+7&gt;=$E16,$B$3+7&lt;=IF($F16="",$F$3,$F16)),"●","")</f>
      </c>
      <c r="Q16" s="8">
        <f>IF(AND($E16&lt;&gt;"",$B$3+8&gt;=$E16,$B$3+8&lt;=IF($F16="",$F$3,$F16)),"●","")</f>
      </c>
      <c r="R16" s="8">
        <f>IF(AND($E16&lt;&gt;"",$B$3+9&gt;=$E16,$B$3+9&lt;=IF($F16="",$F$3,$F16)),"●","")</f>
      </c>
      <c r="S16" s="8" t="str">
        <f>IF(AND($E16&lt;&gt;"",$B$3+10&gt;=$E16,$B$3+10&lt;=IF($F16="",$F$3,$F16)),"●","")</f>
        <v>●</v>
      </c>
      <c r="T16" s="8" t="str">
        <f>IF(AND($E16&lt;&gt;"",$B$3+11&gt;=$E16,$B$3+11&lt;=IF($F16="",$F$3,$F16)),"●","")</f>
        <v>●</v>
      </c>
      <c r="U16" s="8">
        <f>IF(AND($E16&lt;&gt;"",$B$3+12&gt;=$E16,$B$3+12&lt;=IF($F16="",$F$3,$F16)),"●","")</f>
      </c>
      <c r="V16" s="8">
        <f>IF(AND($E16&lt;&gt;"",$B$3+13&gt;=$E16,$B$3+13&lt;=IF($F16="",$F$3,$F16)),"●","")</f>
      </c>
      <c r="W16" s="8">
        <f>IF(AND($E16&lt;&gt;"",$B$3+14&gt;=$E16,$B$3+14&lt;=IF($F16="",$F$3,$F16)),"●","")</f>
      </c>
      <c r="X16" s="8">
        <f>IF(AND($E16&lt;&gt;"",$B$3+15&gt;=$E16,$B$3+15&lt;=IF($F16="",$F$3,$F16)),"●","")</f>
      </c>
      <c r="Y16" s="8">
        <f>IF(AND($E16&lt;&gt;"",$B$3+16&gt;=$E16,$B$3+16&lt;=IF($F16="",$F$3,$F16)),"●","")</f>
      </c>
      <c r="Z16" s="8">
        <f>IF(AND($E16&lt;&gt;"",$B$3+17&gt;=$E16,$B$3+17&lt;=IF($F16="",$F$3,$F16)),"●","")</f>
      </c>
      <c r="AA16" s="8">
        <f>IF(AND($E16&lt;&gt;"",$B$3+18&gt;=$E16,$B$3+18&lt;=IF($F16="",$F$3,$F16)),"●","")</f>
      </c>
      <c r="AB16" s="8">
        <f>IF(AND($E16&lt;&gt;"",$B$3+19&gt;=$E16,$B$3+19&lt;=IF($F16="",$F$3,$F16)),"●","")</f>
      </c>
      <c r="AC16" s="8">
        <f>IF(AND($E16&lt;&gt;"",$B$3+20&gt;=$E16,$B$3+20&lt;=IF($F16="",$F$3,$F16)),"●","")</f>
      </c>
      <c r="AD16" s="8">
        <f>IF(AND($E16&lt;&gt;"",$B$3+21&gt;=$E16,$B$3+21&lt;=IF($F16="",$F$3,$F16)),"●","")</f>
      </c>
      <c r="AE16" s="8">
        <f>IF(AND($E16&lt;&gt;"",$B$3+22&gt;=$E16,$B$3+22&lt;=IF($F16="",$F$3,$F16)),"●","")</f>
      </c>
      <c r="AF16" s="8">
        <f>IF(AND($E16&lt;&gt;"",$B$3+23&gt;=$E16,$B$3+23&lt;=IF($F16="",$F$3,$F16)),"●","")</f>
      </c>
      <c r="AG16" s="8">
        <f>IF(AND($E16&lt;&gt;"",$B$3+24&gt;=$E16,$B$3+24&lt;=IF($F16="",$F$3,$F16)),"●","")</f>
      </c>
      <c r="AH16" s="8">
        <f>IF(AND($E16&lt;&gt;"",$B$3+25&gt;=$E16,$B$3+25&lt;=IF($F16="",$F$3,$F16)),"●","")</f>
      </c>
      <c r="AI16" s="8">
        <f>IF(AND($E16&lt;&gt;"",$B$3+26&gt;=$E16,$B$3+26&lt;=IF($F16="",$F$3,$F16)),"●","")</f>
      </c>
      <c r="AJ16" s="8">
        <f>IF(AND($E16&lt;&gt;"",$B$3+27&gt;=$E16,$B$3+27&lt;=IF($F16="",$F$3,$F16)),"●","")</f>
      </c>
      <c r="AK16" s="8">
        <f>IF(AND($E16&lt;&gt;"",$B$3+28&gt;=$E16,$B$3+28&lt;=IF($F16="",$F$3,$F16)),"●","")</f>
      </c>
      <c r="AL16" s="8">
        <f>IF(AND($E16&lt;&gt;"",$B$3+29&gt;=$E16,$B$3+29&lt;=IF($F16="",$F$3,$F16)),"●","")</f>
      </c>
      <c r="AM16" s="8">
        <f>IF(AND($E16&lt;&gt;"",$B$3+30&gt;=$E16,$B$3+30&lt;=IF($F16="",$F$3,$F16)),"●","")</f>
      </c>
    </row>
    <row r="17" ht="20" customHeight="1" spans="1:39" x14ac:dyDescent="0.25">
      <c r="A17" s="8">
        <v>6</v>
      </c>
      <c r="B17" s="3" t="s">
        <v>32</v>
      </c>
      <c r="C17" s="3" t="s">
        <v>29</v>
      </c>
      <c r="D17" s="5" t="s">
        <v>17</v>
      </c>
      <c r="E17" s="9">
        <v>46342</v>
      </c>
      <c r="F17" s="9">
        <v>46346</v>
      </c>
      <c r="G17" s="8">
        <f>IF(OR(E17="",F17=""),"",F17-E17+1)</f>
        <v>5</v>
      </c>
      <c r="H17" s="4">
        <f>IF(OR(E17="",F17="",$F$3=""),"",MAX(0,MIN(1,($F$3-E17+1)/G17)))</f>
        <v>0</v>
      </c>
      <c r="I17" s="8">
        <f>IF(AND($E17&lt;&gt;"",$F17&lt;&gt;"",$B$3+0&gt;=$E17,$B$3+0&lt;=$F17),"■","")</f>
      </c>
      <c r="J17" s="8">
        <f>IF(AND($E17&lt;&gt;"",$F17&lt;&gt;"",$B$3+1&gt;=$E17,$B$3+1&lt;=$F17),"■","")</f>
      </c>
      <c r="K17" s="8">
        <f>IF(AND($E17&lt;&gt;"",$F17&lt;&gt;"",$B$3+2&gt;=$E17,$B$3+2&lt;=$F17),"■","")</f>
      </c>
      <c r="L17" s="8">
        <f>IF(AND($E17&lt;&gt;"",$F17&lt;&gt;"",$B$3+3&gt;=$E17,$B$3+3&lt;=$F17),"■","")</f>
      </c>
      <c r="M17" s="8">
        <f>IF(AND($E17&lt;&gt;"",$F17&lt;&gt;"",$B$3+4&gt;=$E17,$B$3+4&lt;=$F17),"■","")</f>
      </c>
      <c r="N17" s="8">
        <f>IF(AND($E17&lt;&gt;"",$F17&lt;&gt;"",$B$3+5&gt;=$E17,$B$3+5&lt;=$F17),"■","")</f>
      </c>
      <c r="O17" s="8">
        <f>IF(AND($E17&lt;&gt;"",$F17&lt;&gt;"",$B$3+6&gt;=$E17,$B$3+6&lt;=$F17),"■","")</f>
      </c>
      <c r="P17" s="8">
        <f>IF(AND($E17&lt;&gt;"",$F17&lt;&gt;"",$B$3+7&gt;=$E17,$B$3+7&lt;=$F17),"■","")</f>
      </c>
      <c r="Q17" s="8">
        <f>IF(AND($E17&lt;&gt;"",$F17&lt;&gt;"",$B$3+8&gt;=$E17,$B$3+8&lt;=$F17),"■","")</f>
      </c>
      <c r="R17" s="8">
        <f>IF(AND($E17&lt;&gt;"",$F17&lt;&gt;"",$B$3+9&gt;=$E17,$B$3+9&lt;=$F17),"■","")</f>
      </c>
      <c r="S17" s="8">
        <f>IF(AND($E17&lt;&gt;"",$F17&lt;&gt;"",$B$3+10&gt;=$E17,$B$3+10&lt;=$F17),"■","")</f>
      </c>
      <c r="T17" s="8">
        <f>IF(AND($E17&lt;&gt;"",$F17&lt;&gt;"",$B$3+11&gt;=$E17,$B$3+11&lt;=$F17),"■","")</f>
      </c>
      <c r="U17" s="8">
        <f>IF(AND($E17&lt;&gt;"",$F17&lt;&gt;"",$B$3+12&gt;=$E17,$B$3+12&lt;=$F17),"■","")</f>
      </c>
      <c r="V17" s="8">
        <f>IF(AND($E17&lt;&gt;"",$F17&lt;&gt;"",$B$3+13&gt;=$E17,$B$3+13&lt;=$F17),"■","")</f>
      </c>
      <c r="W17" s="8" t="str">
        <f>IF(AND($E17&lt;&gt;"",$F17&lt;&gt;"",$B$3+14&gt;=$E17,$B$3+14&lt;=$F17),"■","")</f>
        <v>■</v>
      </c>
      <c r="X17" s="8" t="str">
        <f>IF(AND($E17&lt;&gt;"",$F17&lt;&gt;"",$B$3+15&gt;=$E17,$B$3+15&lt;=$F17),"■","")</f>
        <v>■</v>
      </c>
      <c r="Y17" s="8" t="str">
        <f>IF(AND($E17&lt;&gt;"",$F17&lt;&gt;"",$B$3+16&gt;=$E17,$B$3+16&lt;=$F17),"■","")</f>
        <v>■</v>
      </c>
      <c r="Z17" s="8" t="str">
        <f>IF(AND($E17&lt;&gt;"",$F17&lt;&gt;"",$B$3+17&gt;=$E17,$B$3+17&lt;=$F17),"■","")</f>
        <v>■</v>
      </c>
      <c r="AA17" s="8" t="str">
        <f>IF(AND($E17&lt;&gt;"",$F17&lt;&gt;"",$B$3+18&gt;=$E17,$B$3+18&lt;=$F17),"■","")</f>
        <v>■</v>
      </c>
      <c r="AB17" s="8">
        <f>IF(AND($E17&lt;&gt;"",$F17&lt;&gt;"",$B$3+19&gt;=$E17,$B$3+19&lt;=$F17),"■","")</f>
      </c>
      <c r="AC17" s="8">
        <f>IF(AND($E17&lt;&gt;"",$F17&lt;&gt;"",$B$3+20&gt;=$E17,$B$3+20&lt;=$F17),"■","")</f>
      </c>
      <c r="AD17" s="8">
        <f>IF(AND($E17&lt;&gt;"",$F17&lt;&gt;"",$B$3+21&gt;=$E17,$B$3+21&lt;=$F17),"■","")</f>
      </c>
      <c r="AE17" s="8">
        <f>IF(AND($E17&lt;&gt;"",$F17&lt;&gt;"",$B$3+22&gt;=$E17,$B$3+22&lt;=$F17),"■","")</f>
      </c>
      <c r="AF17" s="8">
        <f>IF(AND($E17&lt;&gt;"",$F17&lt;&gt;"",$B$3+23&gt;=$E17,$B$3+23&lt;=$F17),"■","")</f>
      </c>
      <c r="AG17" s="8">
        <f>IF(AND($E17&lt;&gt;"",$F17&lt;&gt;"",$B$3+24&gt;=$E17,$B$3+24&lt;=$F17),"■","")</f>
      </c>
      <c r="AH17" s="8">
        <f>IF(AND($E17&lt;&gt;"",$F17&lt;&gt;"",$B$3+25&gt;=$E17,$B$3+25&lt;=$F17),"■","")</f>
      </c>
      <c r="AI17" s="8">
        <f>IF(AND($E17&lt;&gt;"",$F17&lt;&gt;"",$B$3+26&gt;=$E17,$B$3+26&lt;=$F17),"■","")</f>
      </c>
      <c r="AJ17" s="8">
        <f>IF(AND($E17&lt;&gt;"",$F17&lt;&gt;"",$B$3+27&gt;=$E17,$B$3+27&lt;=$F17),"■","")</f>
      </c>
      <c r="AK17" s="8">
        <f>IF(AND($E17&lt;&gt;"",$F17&lt;&gt;"",$B$3+28&gt;=$E17,$B$3+28&lt;=$F17),"■","")</f>
      </c>
      <c r="AL17" s="8">
        <f>IF(AND($E17&lt;&gt;"",$F17&lt;&gt;"",$B$3+29&gt;=$E17,$B$3+29&lt;=$F17),"■","")</f>
      </c>
      <c r="AM17" s="8">
        <f>IF(AND($E17&lt;&gt;"",$F17&lt;&gt;"",$B$3+30&gt;=$E17,$B$3+30&lt;=$F17),"■","")</f>
      </c>
    </row>
    <row r="18" ht="20" customHeight="1" spans="1:39" x14ac:dyDescent="0.25">
      <c r="A18" s="8"/>
      <c r="B18" s="3"/>
      <c r="C18" s="3"/>
      <c r="D18" s="5" t="s">
        <v>18</v>
      </c>
      <c r="E18" s="3"/>
      <c r="F18" s="3"/>
      <c r="G18" s="8">
        <f>IF(OR(E18="",F18=""),"",F18-E18+1)</f>
      </c>
      <c r="H18" s="4"/>
      <c r="I18" s="8">
        <f>IF(AND($E18&lt;&gt;"",$B$3+0&gt;=$E18,$B$3+0&lt;=IF($F18="",$F$3,$F18)),"●","")</f>
      </c>
      <c r="J18" s="8">
        <f>IF(AND($E18&lt;&gt;"",$B$3+1&gt;=$E18,$B$3+1&lt;=IF($F18="",$F$3,$F18)),"●","")</f>
      </c>
      <c r="K18" s="8">
        <f>IF(AND($E18&lt;&gt;"",$B$3+2&gt;=$E18,$B$3+2&lt;=IF($F18="",$F$3,$F18)),"●","")</f>
      </c>
      <c r="L18" s="8">
        <f>IF(AND($E18&lt;&gt;"",$B$3+3&gt;=$E18,$B$3+3&lt;=IF($F18="",$F$3,$F18)),"●","")</f>
      </c>
      <c r="M18" s="8">
        <f>IF(AND($E18&lt;&gt;"",$B$3+4&gt;=$E18,$B$3+4&lt;=IF($F18="",$F$3,$F18)),"●","")</f>
      </c>
      <c r="N18" s="8">
        <f>IF(AND($E18&lt;&gt;"",$B$3+5&gt;=$E18,$B$3+5&lt;=IF($F18="",$F$3,$F18)),"●","")</f>
      </c>
      <c r="O18" s="8">
        <f>IF(AND($E18&lt;&gt;"",$B$3+6&gt;=$E18,$B$3+6&lt;=IF($F18="",$F$3,$F18)),"●","")</f>
      </c>
      <c r="P18" s="8">
        <f>IF(AND($E18&lt;&gt;"",$B$3+7&gt;=$E18,$B$3+7&lt;=IF($F18="",$F$3,$F18)),"●","")</f>
      </c>
      <c r="Q18" s="8">
        <f>IF(AND($E18&lt;&gt;"",$B$3+8&gt;=$E18,$B$3+8&lt;=IF($F18="",$F$3,$F18)),"●","")</f>
      </c>
      <c r="R18" s="8">
        <f>IF(AND($E18&lt;&gt;"",$B$3+9&gt;=$E18,$B$3+9&lt;=IF($F18="",$F$3,$F18)),"●","")</f>
      </c>
      <c r="S18" s="8">
        <f>IF(AND($E18&lt;&gt;"",$B$3+10&gt;=$E18,$B$3+10&lt;=IF($F18="",$F$3,$F18)),"●","")</f>
      </c>
      <c r="T18" s="8">
        <f>IF(AND($E18&lt;&gt;"",$B$3+11&gt;=$E18,$B$3+11&lt;=IF($F18="",$F$3,$F18)),"●","")</f>
      </c>
      <c r="U18" s="8">
        <f>IF(AND($E18&lt;&gt;"",$B$3+12&gt;=$E18,$B$3+12&lt;=IF($F18="",$F$3,$F18)),"●","")</f>
      </c>
      <c r="V18" s="8">
        <f>IF(AND($E18&lt;&gt;"",$B$3+13&gt;=$E18,$B$3+13&lt;=IF($F18="",$F$3,$F18)),"●","")</f>
      </c>
      <c r="W18" s="8">
        <f>IF(AND($E18&lt;&gt;"",$B$3+14&gt;=$E18,$B$3+14&lt;=IF($F18="",$F$3,$F18)),"●","")</f>
      </c>
      <c r="X18" s="8">
        <f>IF(AND($E18&lt;&gt;"",$B$3+15&gt;=$E18,$B$3+15&lt;=IF($F18="",$F$3,$F18)),"●","")</f>
      </c>
      <c r="Y18" s="8">
        <f>IF(AND($E18&lt;&gt;"",$B$3+16&gt;=$E18,$B$3+16&lt;=IF($F18="",$F$3,$F18)),"●","")</f>
      </c>
      <c r="Z18" s="8">
        <f>IF(AND($E18&lt;&gt;"",$B$3+17&gt;=$E18,$B$3+17&lt;=IF($F18="",$F$3,$F18)),"●","")</f>
      </c>
      <c r="AA18" s="8">
        <f>IF(AND($E18&lt;&gt;"",$B$3+18&gt;=$E18,$B$3+18&lt;=IF($F18="",$F$3,$F18)),"●","")</f>
      </c>
      <c r="AB18" s="8">
        <f>IF(AND($E18&lt;&gt;"",$B$3+19&gt;=$E18,$B$3+19&lt;=IF($F18="",$F$3,$F18)),"●","")</f>
      </c>
      <c r="AC18" s="8">
        <f>IF(AND($E18&lt;&gt;"",$B$3+20&gt;=$E18,$B$3+20&lt;=IF($F18="",$F$3,$F18)),"●","")</f>
      </c>
      <c r="AD18" s="8">
        <f>IF(AND($E18&lt;&gt;"",$B$3+21&gt;=$E18,$B$3+21&lt;=IF($F18="",$F$3,$F18)),"●","")</f>
      </c>
      <c r="AE18" s="8">
        <f>IF(AND($E18&lt;&gt;"",$B$3+22&gt;=$E18,$B$3+22&lt;=IF($F18="",$F$3,$F18)),"●","")</f>
      </c>
      <c r="AF18" s="8">
        <f>IF(AND($E18&lt;&gt;"",$B$3+23&gt;=$E18,$B$3+23&lt;=IF($F18="",$F$3,$F18)),"●","")</f>
      </c>
      <c r="AG18" s="8">
        <f>IF(AND($E18&lt;&gt;"",$B$3+24&gt;=$E18,$B$3+24&lt;=IF($F18="",$F$3,$F18)),"●","")</f>
      </c>
      <c r="AH18" s="8">
        <f>IF(AND($E18&lt;&gt;"",$B$3+25&gt;=$E18,$B$3+25&lt;=IF($F18="",$F$3,$F18)),"●","")</f>
      </c>
      <c r="AI18" s="8">
        <f>IF(AND($E18&lt;&gt;"",$B$3+26&gt;=$E18,$B$3+26&lt;=IF($F18="",$F$3,$F18)),"●","")</f>
      </c>
      <c r="AJ18" s="8">
        <f>IF(AND($E18&lt;&gt;"",$B$3+27&gt;=$E18,$B$3+27&lt;=IF($F18="",$F$3,$F18)),"●","")</f>
      </c>
      <c r="AK18" s="8">
        <f>IF(AND($E18&lt;&gt;"",$B$3+28&gt;=$E18,$B$3+28&lt;=IF($F18="",$F$3,$F18)),"●","")</f>
      </c>
      <c r="AL18" s="8">
        <f>IF(AND($E18&lt;&gt;"",$B$3+29&gt;=$E18,$B$3+29&lt;=IF($F18="",$F$3,$F18)),"●","")</f>
      </c>
      <c r="AM18" s="8">
        <f>IF(AND($E18&lt;&gt;"",$B$3+30&gt;=$E18,$B$3+30&lt;=IF($F18="",$F$3,$F18)),"●","")</f>
      </c>
    </row>
    <row r="19" ht="20" customHeight="1" spans="1:39" x14ac:dyDescent="0.25">
      <c r="A19" s="8">
        <v>7</v>
      </c>
      <c r="B19" s="3" t="s">
        <v>33</v>
      </c>
      <c r="C19" s="3" t="s">
        <v>29</v>
      </c>
      <c r="D19" s="5" t="s">
        <v>17</v>
      </c>
      <c r="E19" s="9">
        <v>46343</v>
      </c>
      <c r="F19" s="9">
        <v>46346</v>
      </c>
      <c r="G19" s="8">
        <f>IF(OR(E19="",F19=""),"",F19-E19+1)</f>
        <v>4</v>
      </c>
      <c r="H19" s="4">
        <f>IF(OR(E19="",F19="",$F$3=""),"",MAX(0,MIN(1,($F$3-E19+1)/G19)))</f>
        <v>0</v>
      </c>
      <c r="I19" s="8">
        <f>IF(AND($E19&lt;&gt;"",$F19&lt;&gt;"",$B$3+0&gt;=$E19,$B$3+0&lt;=$F19),"■","")</f>
      </c>
      <c r="J19" s="8">
        <f>IF(AND($E19&lt;&gt;"",$F19&lt;&gt;"",$B$3+1&gt;=$E19,$B$3+1&lt;=$F19),"■","")</f>
      </c>
      <c r="K19" s="8">
        <f>IF(AND($E19&lt;&gt;"",$F19&lt;&gt;"",$B$3+2&gt;=$E19,$B$3+2&lt;=$F19),"■","")</f>
      </c>
      <c r="L19" s="8">
        <f>IF(AND($E19&lt;&gt;"",$F19&lt;&gt;"",$B$3+3&gt;=$E19,$B$3+3&lt;=$F19),"■","")</f>
      </c>
      <c r="M19" s="8">
        <f>IF(AND($E19&lt;&gt;"",$F19&lt;&gt;"",$B$3+4&gt;=$E19,$B$3+4&lt;=$F19),"■","")</f>
      </c>
      <c r="N19" s="8">
        <f>IF(AND($E19&lt;&gt;"",$F19&lt;&gt;"",$B$3+5&gt;=$E19,$B$3+5&lt;=$F19),"■","")</f>
      </c>
      <c r="O19" s="8">
        <f>IF(AND($E19&lt;&gt;"",$F19&lt;&gt;"",$B$3+6&gt;=$E19,$B$3+6&lt;=$F19),"■","")</f>
      </c>
      <c r="P19" s="8">
        <f>IF(AND($E19&lt;&gt;"",$F19&lt;&gt;"",$B$3+7&gt;=$E19,$B$3+7&lt;=$F19),"■","")</f>
      </c>
      <c r="Q19" s="8">
        <f>IF(AND($E19&lt;&gt;"",$F19&lt;&gt;"",$B$3+8&gt;=$E19,$B$3+8&lt;=$F19),"■","")</f>
      </c>
      <c r="R19" s="8">
        <f>IF(AND($E19&lt;&gt;"",$F19&lt;&gt;"",$B$3+9&gt;=$E19,$B$3+9&lt;=$F19),"■","")</f>
      </c>
      <c r="S19" s="8">
        <f>IF(AND($E19&lt;&gt;"",$F19&lt;&gt;"",$B$3+10&gt;=$E19,$B$3+10&lt;=$F19),"■","")</f>
      </c>
      <c r="T19" s="8">
        <f>IF(AND($E19&lt;&gt;"",$F19&lt;&gt;"",$B$3+11&gt;=$E19,$B$3+11&lt;=$F19),"■","")</f>
      </c>
      <c r="U19" s="8">
        <f>IF(AND($E19&lt;&gt;"",$F19&lt;&gt;"",$B$3+12&gt;=$E19,$B$3+12&lt;=$F19),"■","")</f>
      </c>
      <c r="V19" s="8">
        <f>IF(AND($E19&lt;&gt;"",$F19&lt;&gt;"",$B$3+13&gt;=$E19,$B$3+13&lt;=$F19),"■","")</f>
      </c>
      <c r="W19" s="8">
        <f>IF(AND($E19&lt;&gt;"",$F19&lt;&gt;"",$B$3+14&gt;=$E19,$B$3+14&lt;=$F19),"■","")</f>
      </c>
      <c r="X19" s="8" t="str">
        <f>IF(AND($E19&lt;&gt;"",$F19&lt;&gt;"",$B$3+15&gt;=$E19,$B$3+15&lt;=$F19),"■","")</f>
        <v>■</v>
      </c>
      <c r="Y19" s="8" t="str">
        <f>IF(AND($E19&lt;&gt;"",$F19&lt;&gt;"",$B$3+16&gt;=$E19,$B$3+16&lt;=$F19),"■","")</f>
        <v>■</v>
      </c>
      <c r="Z19" s="8" t="str">
        <f>IF(AND($E19&lt;&gt;"",$F19&lt;&gt;"",$B$3+17&gt;=$E19,$B$3+17&lt;=$F19),"■","")</f>
        <v>■</v>
      </c>
      <c r="AA19" s="8" t="str">
        <f>IF(AND($E19&lt;&gt;"",$F19&lt;&gt;"",$B$3+18&gt;=$E19,$B$3+18&lt;=$F19),"■","")</f>
        <v>■</v>
      </c>
      <c r="AB19" s="8">
        <f>IF(AND($E19&lt;&gt;"",$F19&lt;&gt;"",$B$3+19&gt;=$E19,$B$3+19&lt;=$F19),"■","")</f>
      </c>
      <c r="AC19" s="8">
        <f>IF(AND($E19&lt;&gt;"",$F19&lt;&gt;"",$B$3+20&gt;=$E19,$B$3+20&lt;=$F19),"■","")</f>
      </c>
      <c r="AD19" s="8">
        <f>IF(AND($E19&lt;&gt;"",$F19&lt;&gt;"",$B$3+21&gt;=$E19,$B$3+21&lt;=$F19),"■","")</f>
      </c>
      <c r="AE19" s="8">
        <f>IF(AND($E19&lt;&gt;"",$F19&lt;&gt;"",$B$3+22&gt;=$E19,$B$3+22&lt;=$F19),"■","")</f>
      </c>
      <c r="AF19" s="8">
        <f>IF(AND($E19&lt;&gt;"",$F19&lt;&gt;"",$B$3+23&gt;=$E19,$B$3+23&lt;=$F19),"■","")</f>
      </c>
      <c r="AG19" s="8">
        <f>IF(AND($E19&lt;&gt;"",$F19&lt;&gt;"",$B$3+24&gt;=$E19,$B$3+24&lt;=$F19),"■","")</f>
      </c>
      <c r="AH19" s="8">
        <f>IF(AND($E19&lt;&gt;"",$F19&lt;&gt;"",$B$3+25&gt;=$E19,$B$3+25&lt;=$F19),"■","")</f>
      </c>
      <c r="AI19" s="8">
        <f>IF(AND($E19&lt;&gt;"",$F19&lt;&gt;"",$B$3+26&gt;=$E19,$B$3+26&lt;=$F19),"■","")</f>
      </c>
      <c r="AJ19" s="8">
        <f>IF(AND($E19&lt;&gt;"",$F19&lt;&gt;"",$B$3+27&gt;=$E19,$B$3+27&lt;=$F19),"■","")</f>
      </c>
      <c r="AK19" s="8">
        <f>IF(AND($E19&lt;&gt;"",$F19&lt;&gt;"",$B$3+28&gt;=$E19,$B$3+28&lt;=$F19),"■","")</f>
      </c>
      <c r="AL19" s="8">
        <f>IF(AND($E19&lt;&gt;"",$F19&lt;&gt;"",$B$3+29&gt;=$E19,$B$3+29&lt;=$F19),"■","")</f>
      </c>
      <c r="AM19" s="8">
        <f>IF(AND($E19&lt;&gt;"",$F19&lt;&gt;"",$B$3+30&gt;=$E19,$B$3+30&lt;=$F19),"■","")</f>
      </c>
    </row>
    <row r="20" ht="20" customHeight="1" spans="1:39" x14ac:dyDescent="0.25">
      <c r="A20" s="8"/>
      <c r="B20" s="3"/>
      <c r="C20" s="3"/>
      <c r="D20" s="5" t="s">
        <v>18</v>
      </c>
      <c r="E20" s="3"/>
      <c r="F20" s="3"/>
      <c r="G20" s="8">
        <f>IF(OR(E20="",F20=""),"",F20-E20+1)</f>
      </c>
      <c r="H20" s="4"/>
      <c r="I20" s="8">
        <f>IF(AND($E20&lt;&gt;"",$B$3+0&gt;=$E20,$B$3+0&lt;=IF($F20="",$F$3,$F20)),"●","")</f>
      </c>
      <c r="J20" s="8">
        <f>IF(AND($E20&lt;&gt;"",$B$3+1&gt;=$E20,$B$3+1&lt;=IF($F20="",$F$3,$F20)),"●","")</f>
      </c>
      <c r="K20" s="8">
        <f>IF(AND($E20&lt;&gt;"",$B$3+2&gt;=$E20,$B$3+2&lt;=IF($F20="",$F$3,$F20)),"●","")</f>
      </c>
      <c r="L20" s="8">
        <f>IF(AND($E20&lt;&gt;"",$B$3+3&gt;=$E20,$B$3+3&lt;=IF($F20="",$F$3,$F20)),"●","")</f>
      </c>
      <c r="M20" s="8">
        <f>IF(AND($E20&lt;&gt;"",$B$3+4&gt;=$E20,$B$3+4&lt;=IF($F20="",$F$3,$F20)),"●","")</f>
      </c>
      <c r="N20" s="8">
        <f>IF(AND($E20&lt;&gt;"",$B$3+5&gt;=$E20,$B$3+5&lt;=IF($F20="",$F$3,$F20)),"●","")</f>
      </c>
      <c r="O20" s="8">
        <f>IF(AND($E20&lt;&gt;"",$B$3+6&gt;=$E20,$B$3+6&lt;=IF($F20="",$F$3,$F20)),"●","")</f>
      </c>
      <c r="P20" s="8">
        <f>IF(AND($E20&lt;&gt;"",$B$3+7&gt;=$E20,$B$3+7&lt;=IF($F20="",$F$3,$F20)),"●","")</f>
      </c>
      <c r="Q20" s="8">
        <f>IF(AND($E20&lt;&gt;"",$B$3+8&gt;=$E20,$B$3+8&lt;=IF($F20="",$F$3,$F20)),"●","")</f>
      </c>
      <c r="R20" s="8">
        <f>IF(AND($E20&lt;&gt;"",$B$3+9&gt;=$E20,$B$3+9&lt;=IF($F20="",$F$3,$F20)),"●","")</f>
      </c>
      <c r="S20" s="8">
        <f>IF(AND($E20&lt;&gt;"",$B$3+10&gt;=$E20,$B$3+10&lt;=IF($F20="",$F$3,$F20)),"●","")</f>
      </c>
      <c r="T20" s="8">
        <f>IF(AND($E20&lt;&gt;"",$B$3+11&gt;=$E20,$B$3+11&lt;=IF($F20="",$F$3,$F20)),"●","")</f>
      </c>
      <c r="U20" s="8">
        <f>IF(AND($E20&lt;&gt;"",$B$3+12&gt;=$E20,$B$3+12&lt;=IF($F20="",$F$3,$F20)),"●","")</f>
      </c>
      <c r="V20" s="8">
        <f>IF(AND($E20&lt;&gt;"",$B$3+13&gt;=$E20,$B$3+13&lt;=IF($F20="",$F$3,$F20)),"●","")</f>
      </c>
      <c r="W20" s="8">
        <f>IF(AND($E20&lt;&gt;"",$B$3+14&gt;=$E20,$B$3+14&lt;=IF($F20="",$F$3,$F20)),"●","")</f>
      </c>
      <c r="X20" s="8">
        <f>IF(AND($E20&lt;&gt;"",$B$3+15&gt;=$E20,$B$3+15&lt;=IF($F20="",$F$3,$F20)),"●","")</f>
      </c>
      <c r="Y20" s="8">
        <f>IF(AND($E20&lt;&gt;"",$B$3+16&gt;=$E20,$B$3+16&lt;=IF($F20="",$F$3,$F20)),"●","")</f>
      </c>
      <c r="Z20" s="8">
        <f>IF(AND($E20&lt;&gt;"",$B$3+17&gt;=$E20,$B$3+17&lt;=IF($F20="",$F$3,$F20)),"●","")</f>
      </c>
      <c r="AA20" s="8">
        <f>IF(AND($E20&lt;&gt;"",$B$3+18&gt;=$E20,$B$3+18&lt;=IF($F20="",$F$3,$F20)),"●","")</f>
      </c>
      <c r="AB20" s="8">
        <f>IF(AND($E20&lt;&gt;"",$B$3+19&gt;=$E20,$B$3+19&lt;=IF($F20="",$F$3,$F20)),"●","")</f>
      </c>
      <c r="AC20" s="8">
        <f>IF(AND($E20&lt;&gt;"",$B$3+20&gt;=$E20,$B$3+20&lt;=IF($F20="",$F$3,$F20)),"●","")</f>
      </c>
      <c r="AD20" s="8">
        <f>IF(AND($E20&lt;&gt;"",$B$3+21&gt;=$E20,$B$3+21&lt;=IF($F20="",$F$3,$F20)),"●","")</f>
      </c>
      <c r="AE20" s="8">
        <f>IF(AND($E20&lt;&gt;"",$B$3+22&gt;=$E20,$B$3+22&lt;=IF($F20="",$F$3,$F20)),"●","")</f>
      </c>
      <c r="AF20" s="8">
        <f>IF(AND($E20&lt;&gt;"",$B$3+23&gt;=$E20,$B$3+23&lt;=IF($F20="",$F$3,$F20)),"●","")</f>
      </c>
      <c r="AG20" s="8">
        <f>IF(AND($E20&lt;&gt;"",$B$3+24&gt;=$E20,$B$3+24&lt;=IF($F20="",$F$3,$F20)),"●","")</f>
      </c>
      <c r="AH20" s="8">
        <f>IF(AND($E20&lt;&gt;"",$B$3+25&gt;=$E20,$B$3+25&lt;=IF($F20="",$F$3,$F20)),"●","")</f>
      </c>
      <c r="AI20" s="8">
        <f>IF(AND($E20&lt;&gt;"",$B$3+26&gt;=$E20,$B$3+26&lt;=IF($F20="",$F$3,$F20)),"●","")</f>
      </c>
      <c r="AJ20" s="8">
        <f>IF(AND($E20&lt;&gt;"",$B$3+27&gt;=$E20,$B$3+27&lt;=IF($F20="",$F$3,$F20)),"●","")</f>
      </c>
      <c r="AK20" s="8">
        <f>IF(AND($E20&lt;&gt;"",$B$3+28&gt;=$E20,$B$3+28&lt;=IF($F20="",$F$3,$F20)),"●","")</f>
      </c>
      <c r="AL20" s="8">
        <f>IF(AND($E20&lt;&gt;"",$B$3+29&gt;=$E20,$B$3+29&lt;=IF($F20="",$F$3,$F20)),"●","")</f>
      </c>
      <c r="AM20" s="8">
        <f>IF(AND($E20&lt;&gt;"",$B$3+30&gt;=$E20,$B$3+30&lt;=IF($F20="",$F$3,$F20)),"●","")</f>
      </c>
    </row>
    <row r="21" ht="20" customHeight="1" spans="1:39" x14ac:dyDescent="0.25">
      <c r="A21" s="8">
        <v>8</v>
      </c>
      <c r="B21" s="3" t="s">
        <v>34</v>
      </c>
      <c r="C21" s="3" t="s">
        <v>29</v>
      </c>
      <c r="D21" s="5" t="s">
        <v>17</v>
      </c>
      <c r="E21" s="9">
        <v>46350</v>
      </c>
      <c r="F21" s="9">
        <v>46353</v>
      </c>
      <c r="G21" s="8">
        <f>IF(OR(E21="",F21=""),"",F21-E21+1)</f>
        <v>4</v>
      </c>
      <c r="H21" s="4">
        <f>IF(OR(E21="",F21="",$F$3=""),"",MAX(0,MIN(1,($F$3-E21+1)/G21)))</f>
        <v>0</v>
      </c>
      <c r="I21" s="8">
        <f>IF(AND($E21&lt;&gt;"",$F21&lt;&gt;"",$B$3+0&gt;=$E21,$B$3+0&lt;=$F21),"■","")</f>
      </c>
      <c r="J21" s="8">
        <f>IF(AND($E21&lt;&gt;"",$F21&lt;&gt;"",$B$3+1&gt;=$E21,$B$3+1&lt;=$F21),"■","")</f>
      </c>
      <c r="K21" s="8">
        <f>IF(AND($E21&lt;&gt;"",$F21&lt;&gt;"",$B$3+2&gt;=$E21,$B$3+2&lt;=$F21),"■","")</f>
      </c>
      <c r="L21" s="8">
        <f>IF(AND($E21&lt;&gt;"",$F21&lt;&gt;"",$B$3+3&gt;=$E21,$B$3+3&lt;=$F21),"■","")</f>
      </c>
      <c r="M21" s="8">
        <f>IF(AND($E21&lt;&gt;"",$F21&lt;&gt;"",$B$3+4&gt;=$E21,$B$3+4&lt;=$F21),"■","")</f>
      </c>
      <c r="N21" s="8">
        <f>IF(AND($E21&lt;&gt;"",$F21&lt;&gt;"",$B$3+5&gt;=$E21,$B$3+5&lt;=$F21),"■","")</f>
      </c>
      <c r="O21" s="8">
        <f>IF(AND($E21&lt;&gt;"",$F21&lt;&gt;"",$B$3+6&gt;=$E21,$B$3+6&lt;=$F21),"■","")</f>
      </c>
      <c r="P21" s="8">
        <f>IF(AND($E21&lt;&gt;"",$F21&lt;&gt;"",$B$3+7&gt;=$E21,$B$3+7&lt;=$F21),"■","")</f>
      </c>
      <c r="Q21" s="8">
        <f>IF(AND($E21&lt;&gt;"",$F21&lt;&gt;"",$B$3+8&gt;=$E21,$B$3+8&lt;=$F21),"■","")</f>
      </c>
      <c r="R21" s="8">
        <f>IF(AND($E21&lt;&gt;"",$F21&lt;&gt;"",$B$3+9&gt;=$E21,$B$3+9&lt;=$F21),"■","")</f>
      </c>
      <c r="S21" s="8">
        <f>IF(AND($E21&lt;&gt;"",$F21&lt;&gt;"",$B$3+10&gt;=$E21,$B$3+10&lt;=$F21),"■","")</f>
      </c>
      <c r="T21" s="8">
        <f>IF(AND($E21&lt;&gt;"",$F21&lt;&gt;"",$B$3+11&gt;=$E21,$B$3+11&lt;=$F21),"■","")</f>
      </c>
      <c r="U21" s="8">
        <f>IF(AND($E21&lt;&gt;"",$F21&lt;&gt;"",$B$3+12&gt;=$E21,$B$3+12&lt;=$F21),"■","")</f>
      </c>
      <c r="V21" s="8">
        <f>IF(AND($E21&lt;&gt;"",$F21&lt;&gt;"",$B$3+13&gt;=$E21,$B$3+13&lt;=$F21),"■","")</f>
      </c>
      <c r="W21" s="8">
        <f>IF(AND($E21&lt;&gt;"",$F21&lt;&gt;"",$B$3+14&gt;=$E21,$B$3+14&lt;=$F21),"■","")</f>
      </c>
      <c r="X21" s="8">
        <f>IF(AND($E21&lt;&gt;"",$F21&lt;&gt;"",$B$3+15&gt;=$E21,$B$3+15&lt;=$F21),"■","")</f>
      </c>
      <c r="Y21" s="8">
        <f>IF(AND($E21&lt;&gt;"",$F21&lt;&gt;"",$B$3+16&gt;=$E21,$B$3+16&lt;=$F21),"■","")</f>
      </c>
      <c r="Z21" s="8">
        <f>IF(AND($E21&lt;&gt;"",$F21&lt;&gt;"",$B$3+17&gt;=$E21,$B$3+17&lt;=$F21),"■","")</f>
      </c>
      <c r="AA21" s="8">
        <f>IF(AND($E21&lt;&gt;"",$F21&lt;&gt;"",$B$3+18&gt;=$E21,$B$3+18&lt;=$F21),"■","")</f>
      </c>
      <c r="AB21" s="8">
        <f>IF(AND($E21&lt;&gt;"",$F21&lt;&gt;"",$B$3+19&gt;=$E21,$B$3+19&lt;=$F21),"■","")</f>
      </c>
      <c r="AC21" s="8">
        <f>IF(AND($E21&lt;&gt;"",$F21&lt;&gt;"",$B$3+20&gt;=$E21,$B$3+20&lt;=$F21),"■","")</f>
      </c>
      <c r="AD21" s="8">
        <f>IF(AND($E21&lt;&gt;"",$F21&lt;&gt;"",$B$3+21&gt;=$E21,$B$3+21&lt;=$F21),"■","")</f>
      </c>
      <c r="AE21" s="8" t="str">
        <f>IF(AND($E21&lt;&gt;"",$F21&lt;&gt;"",$B$3+22&gt;=$E21,$B$3+22&lt;=$F21),"■","")</f>
        <v>■</v>
      </c>
      <c r="AF21" s="8" t="str">
        <f>IF(AND($E21&lt;&gt;"",$F21&lt;&gt;"",$B$3+23&gt;=$E21,$B$3+23&lt;=$F21),"■","")</f>
        <v>■</v>
      </c>
      <c r="AG21" s="8" t="str">
        <f>IF(AND($E21&lt;&gt;"",$F21&lt;&gt;"",$B$3+24&gt;=$E21,$B$3+24&lt;=$F21),"■","")</f>
        <v>■</v>
      </c>
      <c r="AH21" s="8" t="str">
        <f>IF(AND($E21&lt;&gt;"",$F21&lt;&gt;"",$B$3+25&gt;=$E21,$B$3+25&lt;=$F21),"■","")</f>
        <v>■</v>
      </c>
      <c r="AI21" s="8">
        <f>IF(AND($E21&lt;&gt;"",$F21&lt;&gt;"",$B$3+26&gt;=$E21,$B$3+26&lt;=$F21),"■","")</f>
      </c>
      <c r="AJ21" s="8">
        <f>IF(AND($E21&lt;&gt;"",$F21&lt;&gt;"",$B$3+27&gt;=$E21,$B$3+27&lt;=$F21),"■","")</f>
      </c>
      <c r="AK21" s="8">
        <f>IF(AND($E21&lt;&gt;"",$F21&lt;&gt;"",$B$3+28&gt;=$E21,$B$3+28&lt;=$F21),"■","")</f>
      </c>
      <c r="AL21" s="8">
        <f>IF(AND($E21&lt;&gt;"",$F21&lt;&gt;"",$B$3+29&gt;=$E21,$B$3+29&lt;=$F21),"■","")</f>
      </c>
      <c r="AM21" s="8">
        <f>IF(AND($E21&lt;&gt;"",$F21&lt;&gt;"",$B$3+30&gt;=$E21,$B$3+30&lt;=$F21),"■","")</f>
      </c>
    </row>
    <row r="22" ht="20" customHeight="1" spans="1:39" x14ac:dyDescent="0.25">
      <c r="A22" s="8"/>
      <c r="B22" s="3"/>
      <c r="C22" s="3"/>
      <c r="D22" s="5" t="s">
        <v>18</v>
      </c>
      <c r="E22" s="3"/>
      <c r="F22" s="3"/>
      <c r="G22" s="8">
        <f>IF(OR(E22="",F22=""),"",F22-E22+1)</f>
      </c>
      <c r="H22" s="4"/>
      <c r="I22" s="8">
        <f>IF(AND($E22&lt;&gt;"",$B$3+0&gt;=$E22,$B$3+0&lt;=IF($F22="",$F$3,$F22)),"●","")</f>
      </c>
      <c r="J22" s="8">
        <f>IF(AND($E22&lt;&gt;"",$B$3+1&gt;=$E22,$B$3+1&lt;=IF($F22="",$F$3,$F22)),"●","")</f>
      </c>
      <c r="K22" s="8">
        <f>IF(AND($E22&lt;&gt;"",$B$3+2&gt;=$E22,$B$3+2&lt;=IF($F22="",$F$3,$F22)),"●","")</f>
      </c>
      <c r="L22" s="8">
        <f>IF(AND($E22&lt;&gt;"",$B$3+3&gt;=$E22,$B$3+3&lt;=IF($F22="",$F$3,$F22)),"●","")</f>
      </c>
      <c r="M22" s="8">
        <f>IF(AND($E22&lt;&gt;"",$B$3+4&gt;=$E22,$B$3+4&lt;=IF($F22="",$F$3,$F22)),"●","")</f>
      </c>
      <c r="N22" s="8">
        <f>IF(AND($E22&lt;&gt;"",$B$3+5&gt;=$E22,$B$3+5&lt;=IF($F22="",$F$3,$F22)),"●","")</f>
      </c>
      <c r="O22" s="8">
        <f>IF(AND($E22&lt;&gt;"",$B$3+6&gt;=$E22,$B$3+6&lt;=IF($F22="",$F$3,$F22)),"●","")</f>
      </c>
      <c r="P22" s="8">
        <f>IF(AND($E22&lt;&gt;"",$B$3+7&gt;=$E22,$B$3+7&lt;=IF($F22="",$F$3,$F22)),"●","")</f>
      </c>
      <c r="Q22" s="8">
        <f>IF(AND($E22&lt;&gt;"",$B$3+8&gt;=$E22,$B$3+8&lt;=IF($F22="",$F$3,$F22)),"●","")</f>
      </c>
      <c r="R22" s="8">
        <f>IF(AND($E22&lt;&gt;"",$B$3+9&gt;=$E22,$B$3+9&lt;=IF($F22="",$F$3,$F22)),"●","")</f>
      </c>
      <c r="S22" s="8">
        <f>IF(AND($E22&lt;&gt;"",$B$3+10&gt;=$E22,$B$3+10&lt;=IF($F22="",$F$3,$F22)),"●","")</f>
      </c>
      <c r="T22" s="8">
        <f>IF(AND($E22&lt;&gt;"",$B$3+11&gt;=$E22,$B$3+11&lt;=IF($F22="",$F$3,$F22)),"●","")</f>
      </c>
      <c r="U22" s="8">
        <f>IF(AND($E22&lt;&gt;"",$B$3+12&gt;=$E22,$B$3+12&lt;=IF($F22="",$F$3,$F22)),"●","")</f>
      </c>
      <c r="V22" s="8">
        <f>IF(AND($E22&lt;&gt;"",$B$3+13&gt;=$E22,$B$3+13&lt;=IF($F22="",$F$3,$F22)),"●","")</f>
      </c>
      <c r="W22" s="8">
        <f>IF(AND($E22&lt;&gt;"",$B$3+14&gt;=$E22,$B$3+14&lt;=IF($F22="",$F$3,$F22)),"●","")</f>
      </c>
      <c r="X22" s="8">
        <f>IF(AND($E22&lt;&gt;"",$B$3+15&gt;=$E22,$B$3+15&lt;=IF($F22="",$F$3,$F22)),"●","")</f>
      </c>
      <c r="Y22" s="8">
        <f>IF(AND($E22&lt;&gt;"",$B$3+16&gt;=$E22,$B$3+16&lt;=IF($F22="",$F$3,$F22)),"●","")</f>
      </c>
      <c r="Z22" s="8">
        <f>IF(AND($E22&lt;&gt;"",$B$3+17&gt;=$E22,$B$3+17&lt;=IF($F22="",$F$3,$F22)),"●","")</f>
      </c>
      <c r="AA22" s="8">
        <f>IF(AND($E22&lt;&gt;"",$B$3+18&gt;=$E22,$B$3+18&lt;=IF($F22="",$F$3,$F22)),"●","")</f>
      </c>
      <c r="AB22" s="8">
        <f>IF(AND($E22&lt;&gt;"",$B$3+19&gt;=$E22,$B$3+19&lt;=IF($F22="",$F$3,$F22)),"●","")</f>
      </c>
      <c r="AC22" s="8">
        <f>IF(AND($E22&lt;&gt;"",$B$3+20&gt;=$E22,$B$3+20&lt;=IF($F22="",$F$3,$F22)),"●","")</f>
      </c>
      <c r="AD22" s="8">
        <f>IF(AND($E22&lt;&gt;"",$B$3+21&gt;=$E22,$B$3+21&lt;=IF($F22="",$F$3,$F22)),"●","")</f>
      </c>
      <c r="AE22" s="8">
        <f>IF(AND($E22&lt;&gt;"",$B$3+22&gt;=$E22,$B$3+22&lt;=IF($F22="",$F$3,$F22)),"●","")</f>
      </c>
      <c r="AF22" s="8">
        <f>IF(AND($E22&lt;&gt;"",$B$3+23&gt;=$E22,$B$3+23&lt;=IF($F22="",$F$3,$F22)),"●","")</f>
      </c>
      <c r="AG22" s="8">
        <f>IF(AND($E22&lt;&gt;"",$B$3+24&gt;=$E22,$B$3+24&lt;=IF($F22="",$F$3,$F22)),"●","")</f>
      </c>
      <c r="AH22" s="8">
        <f>IF(AND($E22&lt;&gt;"",$B$3+25&gt;=$E22,$B$3+25&lt;=IF($F22="",$F$3,$F22)),"●","")</f>
      </c>
      <c r="AI22" s="8">
        <f>IF(AND($E22&lt;&gt;"",$B$3+26&gt;=$E22,$B$3+26&lt;=IF($F22="",$F$3,$F22)),"●","")</f>
      </c>
      <c r="AJ22" s="8">
        <f>IF(AND($E22&lt;&gt;"",$B$3+27&gt;=$E22,$B$3+27&lt;=IF($F22="",$F$3,$F22)),"●","")</f>
      </c>
      <c r="AK22" s="8">
        <f>IF(AND($E22&lt;&gt;"",$B$3+28&gt;=$E22,$B$3+28&lt;=IF($F22="",$F$3,$F22)),"●","")</f>
      </c>
      <c r="AL22" s="8">
        <f>IF(AND($E22&lt;&gt;"",$B$3+29&gt;=$E22,$B$3+29&lt;=IF($F22="",$F$3,$F22)),"●","")</f>
      </c>
      <c r="AM22" s="8">
        <f>IF(AND($E22&lt;&gt;"",$B$3+30&gt;=$E22,$B$3+30&lt;=IF($F22="",$F$3,$F22)),"●","")</f>
      </c>
    </row>
    <row r="23" ht="20" customHeight="1" spans="1:39" x14ac:dyDescent="0.25">
      <c r="A23" s="8">
        <v>9</v>
      </c>
      <c r="B23" s="3" t="s">
        <v>35</v>
      </c>
      <c r="C23" s="3" t="s">
        <v>36</v>
      </c>
      <c r="D23" s="5" t="s">
        <v>17</v>
      </c>
      <c r="E23" s="9">
        <v>46356</v>
      </c>
      <c r="F23" s="9">
        <v>46357</v>
      </c>
      <c r="G23" s="8">
        <f>IF(OR(E23="",F23=""),"",F23-E23+1)</f>
        <v>2</v>
      </c>
      <c r="H23" s="4">
        <f>IF(OR(E23="",F23="",$F$3=""),"",MAX(0,MIN(1,($F$3-E23+1)/G23)))</f>
        <v>0</v>
      </c>
      <c r="I23" s="8">
        <f>IF(AND($E23&lt;&gt;"",$F23&lt;&gt;"",$B$3+0&gt;=$E23,$B$3+0&lt;=$F23),"■","")</f>
      </c>
      <c r="J23" s="8">
        <f>IF(AND($E23&lt;&gt;"",$F23&lt;&gt;"",$B$3+1&gt;=$E23,$B$3+1&lt;=$F23),"■","")</f>
      </c>
      <c r="K23" s="8">
        <f>IF(AND($E23&lt;&gt;"",$F23&lt;&gt;"",$B$3+2&gt;=$E23,$B$3+2&lt;=$F23),"■","")</f>
      </c>
      <c r="L23" s="8">
        <f>IF(AND($E23&lt;&gt;"",$F23&lt;&gt;"",$B$3+3&gt;=$E23,$B$3+3&lt;=$F23),"■","")</f>
      </c>
      <c r="M23" s="8">
        <f>IF(AND($E23&lt;&gt;"",$F23&lt;&gt;"",$B$3+4&gt;=$E23,$B$3+4&lt;=$F23),"■","")</f>
      </c>
      <c r="N23" s="8">
        <f>IF(AND($E23&lt;&gt;"",$F23&lt;&gt;"",$B$3+5&gt;=$E23,$B$3+5&lt;=$F23),"■","")</f>
      </c>
      <c r="O23" s="8">
        <f>IF(AND($E23&lt;&gt;"",$F23&lt;&gt;"",$B$3+6&gt;=$E23,$B$3+6&lt;=$F23),"■","")</f>
      </c>
      <c r="P23" s="8">
        <f>IF(AND($E23&lt;&gt;"",$F23&lt;&gt;"",$B$3+7&gt;=$E23,$B$3+7&lt;=$F23),"■","")</f>
      </c>
      <c r="Q23" s="8">
        <f>IF(AND($E23&lt;&gt;"",$F23&lt;&gt;"",$B$3+8&gt;=$E23,$B$3+8&lt;=$F23),"■","")</f>
      </c>
      <c r="R23" s="8">
        <f>IF(AND($E23&lt;&gt;"",$F23&lt;&gt;"",$B$3+9&gt;=$E23,$B$3+9&lt;=$F23),"■","")</f>
      </c>
      <c r="S23" s="8">
        <f>IF(AND($E23&lt;&gt;"",$F23&lt;&gt;"",$B$3+10&gt;=$E23,$B$3+10&lt;=$F23),"■","")</f>
      </c>
      <c r="T23" s="8">
        <f>IF(AND($E23&lt;&gt;"",$F23&lt;&gt;"",$B$3+11&gt;=$E23,$B$3+11&lt;=$F23),"■","")</f>
      </c>
      <c r="U23" s="8">
        <f>IF(AND($E23&lt;&gt;"",$F23&lt;&gt;"",$B$3+12&gt;=$E23,$B$3+12&lt;=$F23),"■","")</f>
      </c>
      <c r="V23" s="8">
        <f>IF(AND($E23&lt;&gt;"",$F23&lt;&gt;"",$B$3+13&gt;=$E23,$B$3+13&lt;=$F23),"■","")</f>
      </c>
      <c r="W23" s="8">
        <f>IF(AND($E23&lt;&gt;"",$F23&lt;&gt;"",$B$3+14&gt;=$E23,$B$3+14&lt;=$F23),"■","")</f>
      </c>
      <c r="X23" s="8">
        <f>IF(AND($E23&lt;&gt;"",$F23&lt;&gt;"",$B$3+15&gt;=$E23,$B$3+15&lt;=$F23),"■","")</f>
      </c>
      <c r="Y23" s="8">
        <f>IF(AND($E23&lt;&gt;"",$F23&lt;&gt;"",$B$3+16&gt;=$E23,$B$3+16&lt;=$F23),"■","")</f>
      </c>
      <c r="Z23" s="8">
        <f>IF(AND($E23&lt;&gt;"",$F23&lt;&gt;"",$B$3+17&gt;=$E23,$B$3+17&lt;=$F23),"■","")</f>
      </c>
      <c r="AA23" s="8">
        <f>IF(AND($E23&lt;&gt;"",$F23&lt;&gt;"",$B$3+18&gt;=$E23,$B$3+18&lt;=$F23),"■","")</f>
      </c>
      <c r="AB23" s="8">
        <f>IF(AND($E23&lt;&gt;"",$F23&lt;&gt;"",$B$3+19&gt;=$E23,$B$3+19&lt;=$F23),"■","")</f>
      </c>
      <c r="AC23" s="8">
        <f>IF(AND($E23&lt;&gt;"",$F23&lt;&gt;"",$B$3+20&gt;=$E23,$B$3+20&lt;=$F23),"■","")</f>
      </c>
      <c r="AD23" s="8">
        <f>IF(AND($E23&lt;&gt;"",$F23&lt;&gt;"",$B$3+21&gt;=$E23,$B$3+21&lt;=$F23),"■","")</f>
      </c>
      <c r="AE23" s="8">
        <f>IF(AND($E23&lt;&gt;"",$F23&lt;&gt;"",$B$3+22&gt;=$E23,$B$3+22&lt;=$F23),"■","")</f>
      </c>
      <c r="AF23" s="8">
        <f>IF(AND($E23&lt;&gt;"",$F23&lt;&gt;"",$B$3+23&gt;=$E23,$B$3+23&lt;=$F23),"■","")</f>
      </c>
      <c r="AG23" s="8">
        <f>IF(AND($E23&lt;&gt;"",$F23&lt;&gt;"",$B$3+24&gt;=$E23,$B$3+24&lt;=$F23),"■","")</f>
      </c>
      <c r="AH23" s="8">
        <f>IF(AND($E23&lt;&gt;"",$F23&lt;&gt;"",$B$3+25&gt;=$E23,$B$3+25&lt;=$F23),"■","")</f>
      </c>
      <c r="AI23" s="8">
        <f>IF(AND($E23&lt;&gt;"",$F23&lt;&gt;"",$B$3+26&gt;=$E23,$B$3+26&lt;=$F23),"■","")</f>
      </c>
      <c r="AJ23" s="8">
        <f>IF(AND($E23&lt;&gt;"",$F23&lt;&gt;"",$B$3+27&gt;=$E23,$B$3+27&lt;=$F23),"■","")</f>
      </c>
      <c r="AK23" s="8" t="str">
        <f>IF(AND($E23&lt;&gt;"",$F23&lt;&gt;"",$B$3+28&gt;=$E23,$B$3+28&lt;=$F23),"■","")</f>
        <v>■</v>
      </c>
      <c r="AL23" s="8" t="str">
        <f>IF(AND($E23&lt;&gt;"",$F23&lt;&gt;"",$B$3+29&gt;=$E23,$B$3+29&lt;=$F23),"■","")</f>
        <v>■</v>
      </c>
      <c r="AM23" s="8">
        <f>IF(AND($E23&lt;&gt;"",$F23&lt;&gt;"",$B$3+30&gt;=$E23,$B$3+30&lt;=$F23),"■","")</f>
      </c>
    </row>
    <row r="24" ht="20" customHeight="1" spans="1:39" x14ac:dyDescent="0.25">
      <c r="A24" s="8"/>
      <c r="B24" s="3"/>
      <c r="C24" s="3"/>
      <c r="D24" s="5" t="s">
        <v>18</v>
      </c>
      <c r="E24" s="3"/>
      <c r="F24" s="3"/>
      <c r="G24" s="8">
        <f>IF(OR(E24="",F24=""),"",F24-E24+1)</f>
      </c>
      <c r="H24" s="4"/>
      <c r="I24" s="8">
        <f>IF(AND($E24&lt;&gt;"",$B$3+0&gt;=$E24,$B$3+0&lt;=IF($F24="",$F$3,$F24)),"●","")</f>
      </c>
      <c r="J24" s="8">
        <f>IF(AND($E24&lt;&gt;"",$B$3+1&gt;=$E24,$B$3+1&lt;=IF($F24="",$F$3,$F24)),"●","")</f>
      </c>
      <c r="K24" s="8">
        <f>IF(AND($E24&lt;&gt;"",$B$3+2&gt;=$E24,$B$3+2&lt;=IF($F24="",$F$3,$F24)),"●","")</f>
      </c>
      <c r="L24" s="8">
        <f>IF(AND($E24&lt;&gt;"",$B$3+3&gt;=$E24,$B$3+3&lt;=IF($F24="",$F$3,$F24)),"●","")</f>
      </c>
      <c r="M24" s="8">
        <f>IF(AND($E24&lt;&gt;"",$B$3+4&gt;=$E24,$B$3+4&lt;=IF($F24="",$F$3,$F24)),"●","")</f>
      </c>
      <c r="N24" s="8">
        <f>IF(AND($E24&lt;&gt;"",$B$3+5&gt;=$E24,$B$3+5&lt;=IF($F24="",$F$3,$F24)),"●","")</f>
      </c>
      <c r="O24" s="8">
        <f>IF(AND($E24&lt;&gt;"",$B$3+6&gt;=$E24,$B$3+6&lt;=IF($F24="",$F$3,$F24)),"●","")</f>
      </c>
      <c r="P24" s="8">
        <f>IF(AND($E24&lt;&gt;"",$B$3+7&gt;=$E24,$B$3+7&lt;=IF($F24="",$F$3,$F24)),"●","")</f>
      </c>
      <c r="Q24" s="8">
        <f>IF(AND($E24&lt;&gt;"",$B$3+8&gt;=$E24,$B$3+8&lt;=IF($F24="",$F$3,$F24)),"●","")</f>
      </c>
      <c r="R24" s="8">
        <f>IF(AND($E24&lt;&gt;"",$B$3+9&gt;=$E24,$B$3+9&lt;=IF($F24="",$F$3,$F24)),"●","")</f>
      </c>
      <c r="S24" s="8">
        <f>IF(AND($E24&lt;&gt;"",$B$3+10&gt;=$E24,$B$3+10&lt;=IF($F24="",$F$3,$F24)),"●","")</f>
      </c>
      <c r="T24" s="8">
        <f>IF(AND($E24&lt;&gt;"",$B$3+11&gt;=$E24,$B$3+11&lt;=IF($F24="",$F$3,$F24)),"●","")</f>
      </c>
      <c r="U24" s="8">
        <f>IF(AND($E24&lt;&gt;"",$B$3+12&gt;=$E24,$B$3+12&lt;=IF($F24="",$F$3,$F24)),"●","")</f>
      </c>
      <c r="V24" s="8">
        <f>IF(AND($E24&lt;&gt;"",$B$3+13&gt;=$E24,$B$3+13&lt;=IF($F24="",$F$3,$F24)),"●","")</f>
      </c>
      <c r="W24" s="8">
        <f>IF(AND($E24&lt;&gt;"",$B$3+14&gt;=$E24,$B$3+14&lt;=IF($F24="",$F$3,$F24)),"●","")</f>
      </c>
      <c r="X24" s="8">
        <f>IF(AND($E24&lt;&gt;"",$B$3+15&gt;=$E24,$B$3+15&lt;=IF($F24="",$F$3,$F24)),"●","")</f>
      </c>
      <c r="Y24" s="8">
        <f>IF(AND($E24&lt;&gt;"",$B$3+16&gt;=$E24,$B$3+16&lt;=IF($F24="",$F$3,$F24)),"●","")</f>
      </c>
      <c r="Z24" s="8">
        <f>IF(AND($E24&lt;&gt;"",$B$3+17&gt;=$E24,$B$3+17&lt;=IF($F24="",$F$3,$F24)),"●","")</f>
      </c>
      <c r="AA24" s="8">
        <f>IF(AND($E24&lt;&gt;"",$B$3+18&gt;=$E24,$B$3+18&lt;=IF($F24="",$F$3,$F24)),"●","")</f>
      </c>
      <c r="AB24" s="8">
        <f>IF(AND($E24&lt;&gt;"",$B$3+19&gt;=$E24,$B$3+19&lt;=IF($F24="",$F$3,$F24)),"●","")</f>
      </c>
      <c r="AC24" s="8">
        <f>IF(AND($E24&lt;&gt;"",$B$3+20&gt;=$E24,$B$3+20&lt;=IF($F24="",$F$3,$F24)),"●","")</f>
      </c>
      <c r="AD24" s="8">
        <f>IF(AND($E24&lt;&gt;"",$B$3+21&gt;=$E24,$B$3+21&lt;=IF($F24="",$F$3,$F24)),"●","")</f>
      </c>
      <c r="AE24" s="8">
        <f>IF(AND($E24&lt;&gt;"",$B$3+22&gt;=$E24,$B$3+22&lt;=IF($F24="",$F$3,$F24)),"●","")</f>
      </c>
      <c r="AF24" s="8">
        <f>IF(AND($E24&lt;&gt;"",$B$3+23&gt;=$E24,$B$3+23&lt;=IF($F24="",$F$3,$F24)),"●","")</f>
      </c>
      <c r="AG24" s="8">
        <f>IF(AND($E24&lt;&gt;"",$B$3+24&gt;=$E24,$B$3+24&lt;=IF($F24="",$F$3,$F24)),"●","")</f>
      </c>
      <c r="AH24" s="8">
        <f>IF(AND($E24&lt;&gt;"",$B$3+25&gt;=$E24,$B$3+25&lt;=IF($F24="",$F$3,$F24)),"●","")</f>
      </c>
      <c r="AI24" s="8">
        <f>IF(AND($E24&lt;&gt;"",$B$3+26&gt;=$E24,$B$3+26&lt;=IF($F24="",$F$3,$F24)),"●","")</f>
      </c>
      <c r="AJ24" s="8">
        <f>IF(AND($E24&lt;&gt;"",$B$3+27&gt;=$E24,$B$3+27&lt;=IF($F24="",$F$3,$F24)),"●","")</f>
      </c>
      <c r="AK24" s="8">
        <f>IF(AND($E24&lt;&gt;"",$B$3+28&gt;=$E24,$B$3+28&lt;=IF($F24="",$F$3,$F24)),"●","")</f>
      </c>
      <c r="AL24" s="8">
        <f>IF(AND($E24&lt;&gt;"",$B$3+29&gt;=$E24,$B$3+29&lt;=IF($F24="",$F$3,$F24)),"●","")</f>
      </c>
      <c r="AM24" s="8">
        <f>IF(AND($E24&lt;&gt;"",$B$3+30&gt;=$E24,$B$3+30&lt;=IF($F24="",$F$3,$F24)),"●","")</f>
      </c>
    </row>
    <row r="25" ht="20" customHeight="1" spans="1:39" x14ac:dyDescent="0.25">
      <c r="A25" s="8">
        <v>10</v>
      </c>
      <c r="B25" s="3" t="s">
        <v>37</v>
      </c>
      <c r="C25" s="3" t="s">
        <v>31</v>
      </c>
      <c r="D25" s="5" t="s">
        <v>17</v>
      </c>
      <c r="E25" s="9">
        <v>46356</v>
      </c>
      <c r="F25" s="9">
        <v>46357</v>
      </c>
      <c r="G25" s="8">
        <f>IF(OR(E25="",F25=""),"",F25-E25+1)</f>
        <v>2</v>
      </c>
      <c r="H25" s="4">
        <f>IF(OR(E25="",F25="",$F$3=""),"",MAX(0,MIN(1,($F$3-E25+1)/G25)))</f>
        <v>0</v>
      </c>
      <c r="I25" s="8">
        <f>IF(AND($E25&lt;&gt;"",$F25&lt;&gt;"",$B$3+0&gt;=$E25,$B$3+0&lt;=$F25),"■","")</f>
      </c>
      <c r="J25" s="8">
        <f>IF(AND($E25&lt;&gt;"",$F25&lt;&gt;"",$B$3+1&gt;=$E25,$B$3+1&lt;=$F25),"■","")</f>
      </c>
      <c r="K25" s="8">
        <f>IF(AND($E25&lt;&gt;"",$F25&lt;&gt;"",$B$3+2&gt;=$E25,$B$3+2&lt;=$F25),"■","")</f>
      </c>
      <c r="L25" s="8">
        <f>IF(AND($E25&lt;&gt;"",$F25&lt;&gt;"",$B$3+3&gt;=$E25,$B$3+3&lt;=$F25),"■","")</f>
      </c>
      <c r="M25" s="8">
        <f>IF(AND($E25&lt;&gt;"",$F25&lt;&gt;"",$B$3+4&gt;=$E25,$B$3+4&lt;=$F25),"■","")</f>
      </c>
      <c r="N25" s="8">
        <f>IF(AND($E25&lt;&gt;"",$F25&lt;&gt;"",$B$3+5&gt;=$E25,$B$3+5&lt;=$F25),"■","")</f>
      </c>
      <c r="O25" s="8">
        <f>IF(AND($E25&lt;&gt;"",$F25&lt;&gt;"",$B$3+6&gt;=$E25,$B$3+6&lt;=$F25),"■","")</f>
      </c>
      <c r="P25" s="8">
        <f>IF(AND($E25&lt;&gt;"",$F25&lt;&gt;"",$B$3+7&gt;=$E25,$B$3+7&lt;=$F25),"■","")</f>
      </c>
      <c r="Q25" s="8">
        <f>IF(AND($E25&lt;&gt;"",$F25&lt;&gt;"",$B$3+8&gt;=$E25,$B$3+8&lt;=$F25),"■","")</f>
      </c>
      <c r="R25" s="8">
        <f>IF(AND($E25&lt;&gt;"",$F25&lt;&gt;"",$B$3+9&gt;=$E25,$B$3+9&lt;=$F25),"■","")</f>
      </c>
      <c r="S25" s="8">
        <f>IF(AND($E25&lt;&gt;"",$F25&lt;&gt;"",$B$3+10&gt;=$E25,$B$3+10&lt;=$F25),"■","")</f>
      </c>
      <c r="T25" s="8">
        <f>IF(AND($E25&lt;&gt;"",$F25&lt;&gt;"",$B$3+11&gt;=$E25,$B$3+11&lt;=$F25),"■","")</f>
      </c>
      <c r="U25" s="8">
        <f>IF(AND($E25&lt;&gt;"",$F25&lt;&gt;"",$B$3+12&gt;=$E25,$B$3+12&lt;=$F25),"■","")</f>
      </c>
      <c r="V25" s="8">
        <f>IF(AND($E25&lt;&gt;"",$F25&lt;&gt;"",$B$3+13&gt;=$E25,$B$3+13&lt;=$F25),"■","")</f>
      </c>
      <c r="W25" s="8">
        <f>IF(AND($E25&lt;&gt;"",$F25&lt;&gt;"",$B$3+14&gt;=$E25,$B$3+14&lt;=$F25),"■","")</f>
      </c>
      <c r="X25" s="8">
        <f>IF(AND($E25&lt;&gt;"",$F25&lt;&gt;"",$B$3+15&gt;=$E25,$B$3+15&lt;=$F25),"■","")</f>
      </c>
      <c r="Y25" s="8">
        <f>IF(AND($E25&lt;&gt;"",$F25&lt;&gt;"",$B$3+16&gt;=$E25,$B$3+16&lt;=$F25),"■","")</f>
      </c>
      <c r="Z25" s="8">
        <f>IF(AND($E25&lt;&gt;"",$F25&lt;&gt;"",$B$3+17&gt;=$E25,$B$3+17&lt;=$F25),"■","")</f>
      </c>
      <c r="AA25" s="8">
        <f>IF(AND($E25&lt;&gt;"",$F25&lt;&gt;"",$B$3+18&gt;=$E25,$B$3+18&lt;=$F25),"■","")</f>
      </c>
      <c r="AB25" s="8">
        <f>IF(AND($E25&lt;&gt;"",$F25&lt;&gt;"",$B$3+19&gt;=$E25,$B$3+19&lt;=$F25),"■","")</f>
      </c>
      <c r="AC25" s="8">
        <f>IF(AND($E25&lt;&gt;"",$F25&lt;&gt;"",$B$3+20&gt;=$E25,$B$3+20&lt;=$F25),"■","")</f>
      </c>
      <c r="AD25" s="8">
        <f>IF(AND($E25&lt;&gt;"",$F25&lt;&gt;"",$B$3+21&gt;=$E25,$B$3+21&lt;=$F25),"■","")</f>
      </c>
      <c r="AE25" s="8">
        <f>IF(AND($E25&lt;&gt;"",$F25&lt;&gt;"",$B$3+22&gt;=$E25,$B$3+22&lt;=$F25),"■","")</f>
      </c>
      <c r="AF25" s="8">
        <f>IF(AND($E25&lt;&gt;"",$F25&lt;&gt;"",$B$3+23&gt;=$E25,$B$3+23&lt;=$F25),"■","")</f>
      </c>
      <c r="AG25" s="8">
        <f>IF(AND($E25&lt;&gt;"",$F25&lt;&gt;"",$B$3+24&gt;=$E25,$B$3+24&lt;=$F25),"■","")</f>
      </c>
      <c r="AH25" s="8">
        <f>IF(AND($E25&lt;&gt;"",$F25&lt;&gt;"",$B$3+25&gt;=$E25,$B$3+25&lt;=$F25),"■","")</f>
      </c>
      <c r="AI25" s="8">
        <f>IF(AND($E25&lt;&gt;"",$F25&lt;&gt;"",$B$3+26&gt;=$E25,$B$3+26&lt;=$F25),"■","")</f>
      </c>
      <c r="AJ25" s="8">
        <f>IF(AND($E25&lt;&gt;"",$F25&lt;&gt;"",$B$3+27&gt;=$E25,$B$3+27&lt;=$F25),"■","")</f>
      </c>
      <c r="AK25" s="8" t="str">
        <f>IF(AND($E25&lt;&gt;"",$F25&lt;&gt;"",$B$3+28&gt;=$E25,$B$3+28&lt;=$F25),"■","")</f>
        <v>■</v>
      </c>
      <c r="AL25" s="8" t="str">
        <f>IF(AND($E25&lt;&gt;"",$F25&lt;&gt;"",$B$3+29&gt;=$E25,$B$3+29&lt;=$F25),"■","")</f>
        <v>■</v>
      </c>
      <c r="AM25" s="8">
        <f>IF(AND($E25&lt;&gt;"",$F25&lt;&gt;"",$B$3+30&gt;=$E25,$B$3+30&lt;=$F25),"■","")</f>
      </c>
    </row>
    <row r="26" ht="20" customHeight="1" spans="1:39" x14ac:dyDescent="0.25">
      <c r="A26" s="8"/>
      <c r="B26" s="3"/>
      <c r="C26" s="3"/>
      <c r="D26" s="5" t="s">
        <v>18</v>
      </c>
      <c r="E26" s="3"/>
      <c r="F26" s="3"/>
      <c r="G26" s="8">
        <f>IF(OR(E26="",F26=""),"",F26-E26+1)</f>
      </c>
      <c r="H26" s="4"/>
      <c r="I26" s="8">
        <f>IF(AND($E26&lt;&gt;"",$B$3+0&gt;=$E26,$B$3+0&lt;=IF($F26="",$F$3,$F26)),"●","")</f>
      </c>
      <c r="J26" s="8">
        <f>IF(AND($E26&lt;&gt;"",$B$3+1&gt;=$E26,$B$3+1&lt;=IF($F26="",$F$3,$F26)),"●","")</f>
      </c>
      <c r="K26" s="8">
        <f>IF(AND($E26&lt;&gt;"",$B$3+2&gt;=$E26,$B$3+2&lt;=IF($F26="",$F$3,$F26)),"●","")</f>
      </c>
      <c r="L26" s="8">
        <f>IF(AND($E26&lt;&gt;"",$B$3+3&gt;=$E26,$B$3+3&lt;=IF($F26="",$F$3,$F26)),"●","")</f>
      </c>
      <c r="M26" s="8">
        <f>IF(AND($E26&lt;&gt;"",$B$3+4&gt;=$E26,$B$3+4&lt;=IF($F26="",$F$3,$F26)),"●","")</f>
      </c>
      <c r="N26" s="8">
        <f>IF(AND($E26&lt;&gt;"",$B$3+5&gt;=$E26,$B$3+5&lt;=IF($F26="",$F$3,$F26)),"●","")</f>
      </c>
      <c r="O26" s="8">
        <f>IF(AND($E26&lt;&gt;"",$B$3+6&gt;=$E26,$B$3+6&lt;=IF($F26="",$F$3,$F26)),"●","")</f>
      </c>
      <c r="P26" s="8">
        <f>IF(AND($E26&lt;&gt;"",$B$3+7&gt;=$E26,$B$3+7&lt;=IF($F26="",$F$3,$F26)),"●","")</f>
      </c>
      <c r="Q26" s="8">
        <f>IF(AND($E26&lt;&gt;"",$B$3+8&gt;=$E26,$B$3+8&lt;=IF($F26="",$F$3,$F26)),"●","")</f>
      </c>
      <c r="R26" s="8">
        <f>IF(AND($E26&lt;&gt;"",$B$3+9&gt;=$E26,$B$3+9&lt;=IF($F26="",$F$3,$F26)),"●","")</f>
      </c>
      <c r="S26" s="8">
        <f>IF(AND($E26&lt;&gt;"",$B$3+10&gt;=$E26,$B$3+10&lt;=IF($F26="",$F$3,$F26)),"●","")</f>
      </c>
      <c r="T26" s="8">
        <f>IF(AND($E26&lt;&gt;"",$B$3+11&gt;=$E26,$B$3+11&lt;=IF($F26="",$F$3,$F26)),"●","")</f>
      </c>
      <c r="U26" s="8">
        <f>IF(AND($E26&lt;&gt;"",$B$3+12&gt;=$E26,$B$3+12&lt;=IF($F26="",$F$3,$F26)),"●","")</f>
      </c>
      <c r="V26" s="8">
        <f>IF(AND($E26&lt;&gt;"",$B$3+13&gt;=$E26,$B$3+13&lt;=IF($F26="",$F$3,$F26)),"●","")</f>
      </c>
      <c r="W26" s="8">
        <f>IF(AND($E26&lt;&gt;"",$B$3+14&gt;=$E26,$B$3+14&lt;=IF($F26="",$F$3,$F26)),"●","")</f>
      </c>
      <c r="X26" s="8">
        <f>IF(AND($E26&lt;&gt;"",$B$3+15&gt;=$E26,$B$3+15&lt;=IF($F26="",$F$3,$F26)),"●","")</f>
      </c>
      <c r="Y26" s="8">
        <f>IF(AND($E26&lt;&gt;"",$B$3+16&gt;=$E26,$B$3+16&lt;=IF($F26="",$F$3,$F26)),"●","")</f>
      </c>
      <c r="Z26" s="8">
        <f>IF(AND($E26&lt;&gt;"",$B$3+17&gt;=$E26,$B$3+17&lt;=IF($F26="",$F$3,$F26)),"●","")</f>
      </c>
      <c r="AA26" s="8">
        <f>IF(AND($E26&lt;&gt;"",$B$3+18&gt;=$E26,$B$3+18&lt;=IF($F26="",$F$3,$F26)),"●","")</f>
      </c>
      <c r="AB26" s="8">
        <f>IF(AND($E26&lt;&gt;"",$B$3+19&gt;=$E26,$B$3+19&lt;=IF($F26="",$F$3,$F26)),"●","")</f>
      </c>
      <c r="AC26" s="8">
        <f>IF(AND($E26&lt;&gt;"",$B$3+20&gt;=$E26,$B$3+20&lt;=IF($F26="",$F$3,$F26)),"●","")</f>
      </c>
      <c r="AD26" s="8">
        <f>IF(AND($E26&lt;&gt;"",$B$3+21&gt;=$E26,$B$3+21&lt;=IF($F26="",$F$3,$F26)),"●","")</f>
      </c>
      <c r="AE26" s="8">
        <f>IF(AND($E26&lt;&gt;"",$B$3+22&gt;=$E26,$B$3+22&lt;=IF($F26="",$F$3,$F26)),"●","")</f>
      </c>
      <c r="AF26" s="8">
        <f>IF(AND($E26&lt;&gt;"",$B$3+23&gt;=$E26,$B$3+23&lt;=IF($F26="",$F$3,$F26)),"●","")</f>
      </c>
      <c r="AG26" s="8">
        <f>IF(AND($E26&lt;&gt;"",$B$3+24&gt;=$E26,$B$3+24&lt;=IF($F26="",$F$3,$F26)),"●","")</f>
      </c>
      <c r="AH26" s="8">
        <f>IF(AND($E26&lt;&gt;"",$B$3+25&gt;=$E26,$B$3+25&lt;=IF($F26="",$F$3,$F26)),"●","")</f>
      </c>
      <c r="AI26" s="8">
        <f>IF(AND($E26&lt;&gt;"",$B$3+26&gt;=$E26,$B$3+26&lt;=IF($F26="",$F$3,$F26)),"●","")</f>
      </c>
      <c r="AJ26" s="8">
        <f>IF(AND($E26&lt;&gt;"",$B$3+27&gt;=$E26,$B$3+27&lt;=IF($F26="",$F$3,$F26)),"●","")</f>
      </c>
      <c r="AK26" s="8">
        <f>IF(AND($E26&lt;&gt;"",$B$3+28&gt;=$E26,$B$3+28&lt;=IF($F26="",$F$3,$F26)),"●","")</f>
      </c>
      <c r="AL26" s="8">
        <f>IF(AND($E26&lt;&gt;"",$B$3+29&gt;=$E26,$B$3+29&lt;=IF($F26="",$F$3,$F26)),"●","")</f>
      </c>
      <c r="AM26" s="8">
        <f>IF(AND($E26&lt;&gt;"",$B$3+30&gt;=$E26,$B$3+30&lt;=IF($F26="",$F$3,$F26)),"●","")</f>
      </c>
    </row>
    <row r="27" ht="20" customHeight="1" spans="1:39" x14ac:dyDescent="0.25">
      <c r="A27" s="8">
        <v>11</v>
      </c>
      <c r="B27" s="3" t="s">
        <v>38</v>
      </c>
      <c r="C27" s="3" t="s">
        <v>23</v>
      </c>
      <c r="D27" s="5" t="s">
        <v>17</v>
      </c>
      <c r="E27" s="9">
        <v>46358</v>
      </c>
      <c r="F27" s="9">
        <v>46358</v>
      </c>
      <c r="G27" s="8">
        <f>IF(OR(E27="",F27=""),"",F27-E27+1)</f>
        <v>1</v>
      </c>
      <c r="H27" s="4">
        <f>IF(OR(E27="",F27="",$F$3=""),"",MAX(0,MIN(1,($F$3-E27+1)/G27)))</f>
        <v>0</v>
      </c>
      <c r="I27" s="8">
        <f>IF(AND($E27&lt;&gt;"",$F27&lt;&gt;"",$B$3+0&gt;=$E27,$B$3+0&lt;=$F27),"■","")</f>
      </c>
      <c r="J27" s="8">
        <f>IF(AND($E27&lt;&gt;"",$F27&lt;&gt;"",$B$3+1&gt;=$E27,$B$3+1&lt;=$F27),"■","")</f>
      </c>
      <c r="K27" s="8">
        <f>IF(AND($E27&lt;&gt;"",$F27&lt;&gt;"",$B$3+2&gt;=$E27,$B$3+2&lt;=$F27),"■","")</f>
      </c>
      <c r="L27" s="8">
        <f>IF(AND($E27&lt;&gt;"",$F27&lt;&gt;"",$B$3+3&gt;=$E27,$B$3+3&lt;=$F27),"■","")</f>
      </c>
      <c r="M27" s="8">
        <f>IF(AND($E27&lt;&gt;"",$F27&lt;&gt;"",$B$3+4&gt;=$E27,$B$3+4&lt;=$F27),"■","")</f>
      </c>
      <c r="N27" s="8">
        <f>IF(AND($E27&lt;&gt;"",$F27&lt;&gt;"",$B$3+5&gt;=$E27,$B$3+5&lt;=$F27),"■","")</f>
      </c>
      <c r="O27" s="8">
        <f>IF(AND($E27&lt;&gt;"",$F27&lt;&gt;"",$B$3+6&gt;=$E27,$B$3+6&lt;=$F27),"■","")</f>
      </c>
      <c r="P27" s="8">
        <f>IF(AND($E27&lt;&gt;"",$F27&lt;&gt;"",$B$3+7&gt;=$E27,$B$3+7&lt;=$F27),"■","")</f>
      </c>
      <c r="Q27" s="8">
        <f>IF(AND($E27&lt;&gt;"",$F27&lt;&gt;"",$B$3+8&gt;=$E27,$B$3+8&lt;=$F27),"■","")</f>
      </c>
      <c r="R27" s="8">
        <f>IF(AND($E27&lt;&gt;"",$F27&lt;&gt;"",$B$3+9&gt;=$E27,$B$3+9&lt;=$F27),"■","")</f>
      </c>
      <c r="S27" s="8">
        <f>IF(AND($E27&lt;&gt;"",$F27&lt;&gt;"",$B$3+10&gt;=$E27,$B$3+10&lt;=$F27),"■","")</f>
      </c>
      <c r="T27" s="8">
        <f>IF(AND($E27&lt;&gt;"",$F27&lt;&gt;"",$B$3+11&gt;=$E27,$B$3+11&lt;=$F27),"■","")</f>
      </c>
      <c r="U27" s="8">
        <f>IF(AND($E27&lt;&gt;"",$F27&lt;&gt;"",$B$3+12&gt;=$E27,$B$3+12&lt;=$F27),"■","")</f>
      </c>
      <c r="V27" s="8">
        <f>IF(AND($E27&lt;&gt;"",$F27&lt;&gt;"",$B$3+13&gt;=$E27,$B$3+13&lt;=$F27),"■","")</f>
      </c>
      <c r="W27" s="8">
        <f>IF(AND($E27&lt;&gt;"",$F27&lt;&gt;"",$B$3+14&gt;=$E27,$B$3+14&lt;=$F27),"■","")</f>
      </c>
      <c r="X27" s="8">
        <f>IF(AND($E27&lt;&gt;"",$F27&lt;&gt;"",$B$3+15&gt;=$E27,$B$3+15&lt;=$F27),"■","")</f>
      </c>
      <c r="Y27" s="8">
        <f>IF(AND($E27&lt;&gt;"",$F27&lt;&gt;"",$B$3+16&gt;=$E27,$B$3+16&lt;=$F27),"■","")</f>
      </c>
      <c r="Z27" s="8">
        <f>IF(AND($E27&lt;&gt;"",$F27&lt;&gt;"",$B$3+17&gt;=$E27,$B$3+17&lt;=$F27),"■","")</f>
      </c>
      <c r="AA27" s="8">
        <f>IF(AND($E27&lt;&gt;"",$F27&lt;&gt;"",$B$3+18&gt;=$E27,$B$3+18&lt;=$F27),"■","")</f>
      </c>
      <c r="AB27" s="8">
        <f>IF(AND($E27&lt;&gt;"",$F27&lt;&gt;"",$B$3+19&gt;=$E27,$B$3+19&lt;=$F27),"■","")</f>
      </c>
      <c r="AC27" s="8">
        <f>IF(AND($E27&lt;&gt;"",$F27&lt;&gt;"",$B$3+20&gt;=$E27,$B$3+20&lt;=$F27),"■","")</f>
      </c>
      <c r="AD27" s="8">
        <f>IF(AND($E27&lt;&gt;"",$F27&lt;&gt;"",$B$3+21&gt;=$E27,$B$3+21&lt;=$F27),"■","")</f>
      </c>
      <c r="AE27" s="8">
        <f>IF(AND($E27&lt;&gt;"",$F27&lt;&gt;"",$B$3+22&gt;=$E27,$B$3+22&lt;=$F27),"■","")</f>
      </c>
      <c r="AF27" s="8">
        <f>IF(AND($E27&lt;&gt;"",$F27&lt;&gt;"",$B$3+23&gt;=$E27,$B$3+23&lt;=$F27),"■","")</f>
      </c>
      <c r="AG27" s="8">
        <f>IF(AND($E27&lt;&gt;"",$F27&lt;&gt;"",$B$3+24&gt;=$E27,$B$3+24&lt;=$F27),"■","")</f>
      </c>
      <c r="AH27" s="8">
        <f>IF(AND($E27&lt;&gt;"",$F27&lt;&gt;"",$B$3+25&gt;=$E27,$B$3+25&lt;=$F27),"■","")</f>
      </c>
      <c r="AI27" s="8">
        <f>IF(AND($E27&lt;&gt;"",$F27&lt;&gt;"",$B$3+26&gt;=$E27,$B$3+26&lt;=$F27),"■","")</f>
      </c>
      <c r="AJ27" s="8">
        <f>IF(AND($E27&lt;&gt;"",$F27&lt;&gt;"",$B$3+27&gt;=$E27,$B$3+27&lt;=$F27),"■","")</f>
      </c>
      <c r="AK27" s="8">
        <f>IF(AND($E27&lt;&gt;"",$F27&lt;&gt;"",$B$3+28&gt;=$E27,$B$3+28&lt;=$F27),"■","")</f>
      </c>
      <c r="AL27" s="8">
        <f>IF(AND($E27&lt;&gt;"",$F27&lt;&gt;"",$B$3+29&gt;=$E27,$B$3+29&lt;=$F27),"■","")</f>
      </c>
      <c r="AM27" s="8" t="str">
        <f>IF(AND($E27&lt;&gt;"",$F27&lt;&gt;"",$B$3+30&gt;=$E27,$B$3+30&lt;=$F27),"■","")</f>
        <v>■</v>
      </c>
    </row>
    <row r="28" ht="20" customHeight="1" spans="1:39" x14ac:dyDescent="0.25">
      <c r="A28" s="8"/>
      <c r="B28" s="3"/>
      <c r="C28" s="3"/>
      <c r="D28" s="5" t="s">
        <v>18</v>
      </c>
      <c r="E28" s="3"/>
      <c r="F28" s="3"/>
      <c r="G28" s="8">
        <f>IF(OR(E28="",F28=""),"",F28-E28+1)</f>
      </c>
      <c r="H28" s="4"/>
      <c r="I28" s="8">
        <f>IF(AND($E28&lt;&gt;"",$B$3+0&gt;=$E28,$B$3+0&lt;=IF($F28="",$F$3,$F28)),"●","")</f>
      </c>
      <c r="J28" s="8">
        <f>IF(AND($E28&lt;&gt;"",$B$3+1&gt;=$E28,$B$3+1&lt;=IF($F28="",$F$3,$F28)),"●","")</f>
      </c>
      <c r="K28" s="8">
        <f>IF(AND($E28&lt;&gt;"",$B$3+2&gt;=$E28,$B$3+2&lt;=IF($F28="",$F$3,$F28)),"●","")</f>
      </c>
      <c r="L28" s="8">
        <f>IF(AND($E28&lt;&gt;"",$B$3+3&gt;=$E28,$B$3+3&lt;=IF($F28="",$F$3,$F28)),"●","")</f>
      </c>
      <c r="M28" s="8">
        <f>IF(AND($E28&lt;&gt;"",$B$3+4&gt;=$E28,$B$3+4&lt;=IF($F28="",$F$3,$F28)),"●","")</f>
      </c>
      <c r="N28" s="8">
        <f>IF(AND($E28&lt;&gt;"",$B$3+5&gt;=$E28,$B$3+5&lt;=IF($F28="",$F$3,$F28)),"●","")</f>
      </c>
      <c r="O28" s="8">
        <f>IF(AND($E28&lt;&gt;"",$B$3+6&gt;=$E28,$B$3+6&lt;=IF($F28="",$F$3,$F28)),"●","")</f>
      </c>
      <c r="P28" s="8">
        <f>IF(AND($E28&lt;&gt;"",$B$3+7&gt;=$E28,$B$3+7&lt;=IF($F28="",$F$3,$F28)),"●","")</f>
      </c>
      <c r="Q28" s="8">
        <f>IF(AND($E28&lt;&gt;"",$B$3+8&gt;=$E28,$B$3+8&lt;=IF($F28="",$F$3,$F28)),"●","")</f>
      </c>
      <c r="R28" s="8">
        <f>IF(AND($E28&lt;&gt;"",$B$3+9&gt;=$E28,$B$3+9&lt;=IF($F28="",$F$3,$F28)),"●","")</f>
      </c>
      <c r="S28" s="8">
        <f>IF(AND($E28&lt;&gt;"",$B$3+10&gt;=$E28,$B$3+10&lt;=IF($F28="",$F$3,$F28)),"●","")</f>
      </c>
      <c r="T28" s="8">
        <f>IF(AND($E28&lt;&gt;"",$B$3+11&gt;=$E28,$B$3+11&lt;=IF($F28="",$F$3,$F28)),"●","")</f>
      </c>
      <c r="U28" s="8">
        <f>IF(AND($E28&lt;&gt;"",$B$3+12&gt;=$E28,$B$3+12&lt;=IF($F28="",$F$3,$F28)),"●","")</f>
      </c>
      <c r="V28" s="8">
        <f>IF(AND($E28&lt;&gt;"",$B$3+13&gt;=$E28,$B$3+13&lt;=IF($F28="",$F$3,$F28)),"●","")</f>
      </c>
      <c r="W28" s="8">
        <f>IF(AND($E28&lt;&gt;"",$B$3+14&gt;=$E28,$B$3+14&lt;=IF($F28="",$F$3,$F28)),"●","")</f>
      </c>
      <c r="X28" s="8">
        <f>IF(AND($E28&lt;&gt;"",$B$3+15&gt;=$E28,$B$3+15&lt;=IF($F28="",$F$3,$F28)),"●","")</f>
      </c>
      <c r="Y28" s="8">
        <f>IF(AND($E28&lt;&gt;"",$B$3+16&gt;=$E28,$B$3+16&lt;=IF($F28="",$F$3,$F28)),"●","")</f>
      </c>
      <c r="Z28" s="8">
        <f>IF(AND($E28&lt;&gt;"",$B$3+17&gt;=$E28,$B$3+17&lt;=IF($F28="",$F$3,$F28)),"●","")</f>
      </c>
      <c r="AA28" s="8">
        <f>IF(AND($E28&lt;&gt;"",$B$3+18&gt;=$E28,$B$3+18&lt;=IF($F28="",$F$3,$F28)),"●","")</f>
      </c>
      <c r="AB28" s="8">
        <f>IF(AND($E28&lt;&gt;"",$B$3+19&gt;=$E28,$B$3+19&lt;=IF($F28="",$F$3,$F28)),"●","")</f>
      </c>
      <c r="AC28" s="8">
        <f>IF(AND($E28&lt;&gt;"",$B$3+20&gt;=$E28,$B$3+20&lt;=IF($F28="",$F$3,$F28)),"●","")</f>
      </c>
      <c r="AD28" s="8">
        <f>IF(AND($E28&lt;&gt;"",$B$3+21&gt;=$E28,$B$3+21&lt;=IF($F28="",$F$3,$F28)),"●","")</f>
      </c>
      <c r="AE28" s="8">
        <f>IF(AND($E28&lt;&gt;"",$B$3+22&gt;=$E28,$B$3+22&lt;=IF($F28="",$F$3,$F28)),"●","")</f>
      </c>
      <c r="AF28" s="8">
        <f>IF(AND($E28&lt;&gt;"",$B$3+23&gt;=$E28,$B$3+23&lt;=IF($F28="",$F$3,$F28)),"●","")</f>
      </c>
      <c r="AG28" s="8">
        <f>IF(AND($E28&lt;&gt;"",$B$3+24&gt;=$E28,$B$3+24&lt;=IF($F28="",$F$3,$F28)),"●","")</f>
      </c>
      <c r="AH28" s="8">
        <f>IF(AND($E28&lt;&gt;"",$B$3+25&gt;=$E28,$B$3+25&lt;=IF($F28="",$F$3,$F28)),"●","")</f>
      </c>
      <c r="AI28" s="8">
        <f>IF(AND($E28&lt;&gt;"",$B$3+26&gt;=$E28,$B$3+26&lt;=IF($F28="",$F$3,$F28)),"●","")</f>
      </c>
      <c r="AJ28" s="8">
        <f>IF(AND($E28&lt;&gt;"",$B$3+27&gt;=$E28,$B$3+27&lt;=IF($F28="",$F$3,$F28)),"●","")</f>
      </c>
      <c r="AK28" s="8">
        <f>IF(AND($E28&lt;&gt;"",$B$3+28&gt;=$E28,$B$3+28&lt;=IF($F28="",$F$3,$F28)),"●","")</f>
      </c>
      <c r="AL28" s="8">
        <f>IF(AND($E28&lt;&gt;"",$B$3+29&gt;=$E28,$B$3+29&lt;=IF($F28="",$F$3,$F28)),"●","")</f>
      </c>
      <c r="AM28" s="8">
        <f>IF(AND($E28&lt;&gt;"",$B$3+30&gt;=$E28,$B$3+30&lt;=IF($F28="",$F$3,$F28)),"●","")</f>
      </c>
    </row>
    <row r="29" ht="20" customHeight="1" spans="1:39" x14ac:dyDescent="0.25">
      <c r="A29" s="8">
        <v>12</v>
      </c>
      <c r="B29" s="3"/>
      <c r="C29" s="3"/>
      <c r="D29" s="5" t="s">
        <v>17</v>
      </c>
      <c r="E29" s="3"/>
      <c r="F29" s="3"/>
      <c r="G29" s="8">
        <f>IF(OR(E29="",F29=""),"",F29-E29+1)</f>
      </c>
      <c r="H29" s="4">
        <f>IF(OR(E29="",F29="",$F$3=""),"",MAX(0,MIN(1,($F$3-E29+1)/G29)))</f>
      </c>
      <c r="I29" s="8">
        <f>IF(AND($E29&lt;&gt;"",$F29&lt;&gt;"",$B$3+0&gt;=$E29,$B$3+0&lt;=$F29),"■","")</f>
      </c>
      <c r="J29" s="8">
        <f>IF(AND($E29&lt;&gt;"",$F29&lt;&gt;"",$B$3+1&gt;=$E29,$B$3+1&lt;=$F29),"■","")</f>
      </c>
      <c r="K29" s="8">
        <f>IF(AND($E29&lt;&gt;"",$F29&lt;&gt;"",$B$3+2&gt;=$E29,$B$3+2&lt;=$F29),"■","")</f>
      </c>
      <c r="L29" s="8">
        <f>IF(AND($E29&lt;&gt;"",$F29&lt;&gt;"",$B$3+3&gt;=$E29,$B$3+3&lt;=$F29),"■","")</f>
      </c>
      <c r="M29" s="8">
        <f>IF(AND($E29&lt;&gt;"",$F29&lt;&gt;"",$B$3+4&gt;=$E29,$B$3+4&lt;=$F29),"■","")</f>
      </c>
      <c r="N29" s="8">
        <f>IF(AND($E29&lt;&gt;"",$F29&lt;&gt;"",$B$3+5&gt;=$E29,$B$3+5&lt;=$F29),"■","")</f>
      </c>
      <c r="O29" s="8">
        <f>IF(AND($E29&lt;&gt;"",$F29&lt;&gt;"",$B$3+6&gt;=$E29,$B$3+6&lt;=$F29),"■","")</f>
      </c>
      <c r="P29" s="8">
        <f>IF(AND($E29&lt;&gt;"",$F29&lt;&gt;"",$B$3+7&gt;=$E29,$B$3+7&lt;=$F29),"■","")</f>
      </c>
      <c r="Q29" s="8">
        <f>IF(AND($E29&lt;&gt;"",$F29&lt;&gt;"",$B$3+8&gt;=$E29,$B$3+8&lt;=$F29),"■","")</f>
      </c>
      <c r="R29" s="8">
        <f>IF(AND($E29&lt;&gt;"",$F29&lt;&gt;"",$B$3+9&gt;=$E29,$B$3+9&lt;=$F29),"■","")</f>
      </c>
      <c r="S29" s="8">
        <f>IF(AND($E29&lt;&gt;"",$F29&lt;&gt;"",$B$3+10&gt;=$E29,$B$3+10&lt;=$F29),"■","")</f>
      </c>
      <c r="T29" s="8">
        <f>IF(AND($E29&lt;&gt;"",$F29&lt;&gt;"",$B$3+11&gt;=$E29,$B$3+11&lt;=$F29),"■","")</f>
      </c>
      <c r="U29" s="8">
        <f>IF(AND($E29&lt;&gt;"",$F29&lt;&gt;"",$B$3+12&gt;=$E29,$B$3+12&lt;=$F29),"■","")</f>
      </c>
      <c r="V29" s="8">
        <f>IF(AND($E29&lt;&gt;"",$F29&lt;&gt;"",$B$3+13&gt;=$E29,$B$3+13&lt;=$F29),"■","")</f>
      </c>
      <c r="W29" s="8">
        <f>IF(AND($E29&lt;&gt;"",$F29&lt;&gt;"",$B$3+14&gt;=$E29,$B$3+14&lt;=$F29),"■","")</f>
      </c>
      <c r="X29" s="8">
        <f>IF(AND($E29&lt;&gt;"",$F29&lt;&gt;"",$B$3+15&gt;=$E29,$B$3+15&lt;=$F29),"■","")</f>
      </c>
      <c r="Y29" s="8">
        <f>IF(AND($E29&lt;&gt;"",$F29&lt;&gt;"",$B$3+16&gt;=$E29,$B$3+16&lt;=$F29),"■","")</f>
      </c>
      <c r="Z29" s="8">
        <f>IF(AND($E29&lt;&gt;"",$F29&lt;&gt;"",$B$3+17&gt;=$E29,$B$3+17&lt;=$F29),"■","")</f>
      </c>
      <c r="AA29" s="8">
        <f>IF(AND($E29&lt;&gt;"",$F29&lt;&gt;"",$B$3+18&gt;=$E29,$B$3+18&lt;=$F29),"■","")</f>
      </c>
      <c r="AB29" s="8">
        <f>IF(AND($E29&lt;&gt;"",$F29&lt;&gt;"",$B$3+19&gt;=$E29,$B$3+19&lt;=$F29),"■","")</f>
      </c>
      <c r="AC29" s="8">
        <f>IF(AND($E29&lt;&gt;"",$F29&lt;&gt;"",$B$3+20&gt;=$E29,$B$3+20&lt;=$F29),"■","")</f>
      </c>
      <c r="AD29" s="8">
        <f>IF(AND($E29&lt;&gt;"",$F29&lt;&gt;"",$B$3+21&gt;=$E29,$B$3+21&lt;=$F29),"■","")</f>
      </c>
      <c r="AE29" s="8">
        <f>IF(AND($E29&lt;&gt;"",$F29&lt;&gt;"",$B$3+22&gt;=$E29,$B$3+22&lt;=$F29),"■","")</f>
      </c>
      <c r="AF29" s="8">
        <f>IF(AND($E29&lt;&gt;"",$F29&lt;&gt;"",$B$3+23&gt;=$E29,$B$3+23&lt;=$F29),"■","")</f>
      </c>
      <c r="AG29" s="8">
        <f>IF(AND($E29&lt;&gt;"",$F29&lt;&gt;"",$B$3+24&gt;=$E29,$B$3+24&lt;=$F29),"■","")</f>
      </c>
      <c r="AH29" s="8">
        <f>IF(AND($E29&lt;&gt;"",$F29&lt;&gt;"",$B$3+25&gt;=$E29,$B$3+25&lt;=$F29),"■","")</f>
      </c>
      <c r="AI29" s="8">
        <f>IF(AND($E29&lt;&gt;"",$F29&lt;&gt;"",$B$3+26&gt;=$E29,$B$3+26&lt;=$F29),"■","")</f>
      </c>
      <c r="AJ29" s="8">
        <f>IF(AND($E29&lt;&gt;"",$F29&lt;&gt;"",$B$3+27&gt;=$E29,$B$3+27&lt;=$F29),"■","")</f>
      </c>
      <c r="AK29" s="8">
        <f>IF(AND($E29&lt;&gt;"",$F29&lt;&gt;"",$B$3+28&gt;=$E29,$B$3+28&lt;=$F29),"■","")</f>
      </c>
      <c r="AL29" s="8">
        <f>IF(AND($E29&lt;&gt;"",$F29&lt;&gt;"",$B$3+29&gt;=$E29,$B$3+29&lt;=$F29),"■","")</f>
      </c>
      <c r="AM29" s="8">
        <f>IF(AND($E29&lt;&gt;"",$F29&lt;&gt;"",$B$3+30&gt;=$E29,$B$3+30&lt;=$F29),"■","")</f>
      </c>
    </row>
    <row r="30" ht="20" customHeight="1" spans="1:39" x14ac:dyDescent="0.25">
      <c r="A30" s="8"/>
      <c r="B30" s="3"/>
      <c r="C30" s="3"/>
      <c r="D30" s="5" t="s">
        <v>18</v>
      </c>
      <c r="E30" s="3"/>
      <c r="F30" s="3"/>
      <c r="G30" s="8">
        <f>IF(OR(E30="",F30=""),"",F30-E30+1)</f>
      </c>
      <c r="H30" s="4"/>
      <c r="I30" s="8">
        <f>IF(AND($E30&lt;&gt;"",$B$3+0&gt;=$E30,$B$3+0&lt;=IF($F30="",$F$3,$F30)),"●","")</f>
      </c>
      <c r="J30" s="8">
        <f>IF(AND($E30&lt;&gt;"",$B$3+1&gt;=$E30,$B$3+1&lt;=IF($F30="",$F$3,$F30)),"●","")</f>
      </c>
      <c r="K30" s="8">
        <f>IF(AND($E30&lt;&gt;"",$B$3+2&gt;=$E30,$B$3+2&lt;=IF($F30="",$F$3,$F30)),"●","")</f>
      </c>
      <c r="L30" s="8">
        <f>IF(AND($E30&lt;&gt;"",$B$3+3&gt;=$E30,$B$3+3&lt;=IF($F30="",$F$3,$F30)),"●","")</f>
      </c>
      <c r="M30" s="8">
        <f>IF(AND($E30&lt;&gt;"",$B$3+4&gt;=$E30,$B$3+4&lt;=IF($F30="",$F$3,$F30)),"●","")</f>
      </c>
      <c r="N30" s="8">
        <f>IF(AND($E30&lt;&gt;"",$B$3+5&gt;=$E30,$B$3+5&lt;=IF($F30="",$F$3,$F30)),"●","")</f>
      </c>
      <c r="O30" s="8">
        <f>IF(AND($E30&lt;&gt;"",$B$3+6&gt;=$E30,$B$3+6&lt;=IF($F30="",$F$3,$F30)),"●","")</f>
      </c>
      <c r="P30" s="8">
        <f>IF(AND($E30&lt;&gt;"",$B$3+7&gt;=$E30,$B$3+7&lt;=IF($F30="",$F$3,$F30)),"●","")</f>
      </c>
      <c r="Q30" s="8">
        <f>IF(AND($E30&lt;&gt;"",$B$3+8&gt;=$E30,$B$3+8&lt;=IF($F30="",$F$3,$F30)),"●","")</f>
      </c>
      <c r="R30" s="8">
        <f>IF(AND($E30&lt;&gt;"",$B$3+9&gt;=$E30,$B$3+9&lt;=IF($F30="",$F$3,$F30)),"●","")</f>
      </c>
      <c r="S30" s="8">
        <f>IF(AND($E30&lt;&gt;"",$B$3+10&gt;=$E30,$B$3+10&lt;=IF($F30="",$F$3,$F30)),"●","")</f>
      </c>
      <c r="T30" s="8">
        <f>IF(AND($E30&lt;&gt;"",$B$3+11&gt;=$E30,$B$3+11&lt;=IF($F30="",$F$3,$F30)),"●","")</f>
      </c>
      <c r="U30" s="8">
        <f>IF(AND($E30&lt;&gt;"",$B$3+12&gt;=$E30,$B$3+12&lt;=IF($F30="",$F$3,$F30)),"●","")</f>
      </c>
      <c r="V30" s="8">
        <f>IF(AND($E30&lt;&gt;"",$B$3+13&gt;=$E30,$B$3+13&lt;=IF($F30="",$F$3,$F30)),"●","")</f>
      </c>
      <c r="W30" s="8">
        <f>IF(AND($E30&lt;&gt;"",$B$3+14&gt;=$E30,$B$3+14&lt;=IF($F30="",$F$3,$F30)),"●","")</f>
      </c>
      <c r="X30" s="8">
        <f>IF(AND($E30&lt;&gt;"",$B$3+15&gt;=$E30,$B$3+15&lt;=IF($F30="",$F$3,$F30)),"●","")</f>
      </c>
      <c r="Y30" s="8">
        <f>IF(AND($E30&lt;&gt;"",$B$3+16&gt;=$E30,$B$3+16&lt;=IF($F30="",$F$3,$F30)),"●","")</f>
      </c>
      <c r="Z30" s="8">
        <f>IF(AND($E30&lt;&gt;"",$B$3+17&gt;=$E30,$B$3+17&lt;=IF($F30="",$F$3,$F30)),"●","")</f>
      </c>
      <c r="AA30" s="8">
        <f>IF(AND($E30&lt;&gt;"",$B$3+18&gt;=$E30,$B$3+18&lt;=IF($F30="",$F$3,$F30)),"●","")</f>
      </c>
      <c r="AB30" s="8">
        <f>IF(AND($E30&lt;&gt;"",$B$3+19&gt;=$E30,$B$3+19&lt;=IF($F30="",$F$3,$F30)),"●","")</f>
      </c>
      <c r="AC30" s="8">
        <f>IF(AND($E30&lt;&gt;"",$B$3+20&gt;=$E30,$B$3+20&lt;=IF($F30="",$F$3,$F30)),"●","")</f>
      </c>
      <c r="AD30" s="8">
        <f>IF(AND($E30&lt;&gt;"",$B$3+21&gt;=$E30,$B$3+21&lt;=IF($F30="",$F$3,$F30)),"●","")</f>
      </c>
      <c r="AE30" s="8">
        <f>IF(AND($E30&lt;&gt;"",$B$3+22&gt;=$E30,$B$3+22&lt;=IF($F30="",$F$3,$F30)),"●","")</f>
      </c>
      <c r="AF30" s="8">
        <f>IF(AND($E30&lt;&gt;"",$B$3+23&gt;=$E30,$B$3+23&lt;=IF($F30="",$F$3,$F30)),"●","")</f>
      </c>
      <c r="AG30" s="8">
        <f>IF(AND($E30&lt;&gt;"",$B$3+24&gt;=$E30,$B$3+24&lt;=IF($F30="",$F$3,$F30)),"●","")</f>
      </c>
      <c r="AH30" s="8">
        <f>IF(AND($E30&lt;&gt;"",$B$3+25&gt;=$E30,$B$3+25&lt;=IF($F30="",$F$3,$F30)),"●","")</f>
      </c>
      <c r="AI30" s="8">
        <f>IF(AND($E30&lt;&gt;"",$B$3+26&gt;=$E30,$B$3+26&lt;=IF($F30="",$F$3,$F30)),"●","")</f>
      </c>
      <c r="AJ30" s="8">
        <f>IF(AND($E30&lt;&gt;"",$B$3+27&gt;=$E30,$B$3+27&lt;=IF($F30="",$F$3,$F30)),"●","")</f>
      </c>
      <c r="AK30" s="8">
        <f>IF(AND($E30&lt;&gt;"",$B$3+28&gt;=$E30,$B$3+28&lt;=IF($F30="",$F$3,$F30)),"●","")</f>
      </c>
      <c r="AL30" s="8">
        <f>IF(AND($E30&lt;&gt;"",$B$3+29&gt;=$E30,$B$3+29&lt;=IF($F30="",$F$3,$F30)),"●","")</f>
      </c>
      <c r="AM30" s="8">
        <f>IF(AND($E30&lt;&gt;"",$B$3+30&gt;=$E30,$B$3+30&lt;=IF($F30="",$F$3,$F30)),"●","")</f>
      </c>
    </row>
    <row r="31" ht="20" customHeight="1" spans="1:39" x14ac:dyDescent="0.25">
      <c r="A31" s="8">
        <v>13</v>
      </c>
      <c r="B31" s="3"/>
      <c r="C31" s="3"/>
      <c r="D31" s="5" t="s">
        <v>17</v>
      </c>
      <c r="E31" s="3"/>
      <c r="F31" s="3"/>
      <c r="G31" s="8">
        <f>IF(OR(E31="",F31=""),"",F31-E31+1)</f>
      </c>
      <c r="H31" s="4">
        <f>IF(OR(E31="",F31="",$F$3=""),"",MAX(0,MIN(1,($F$3-E31+1)/G31)))</f>
      </c>
      <c r="I31" s="8">
        <f>IF(AND($E31&lt;&gt;"",$F31&lt;&gt;"",$B$3+0&gt;=$E31,$B$3+0&lt;=$F31),"■","")</f>
      </c>
      <c r="J31" s="8">
        <f>IF(AND($E31&lt;&gt;"",$F31&lt;&gt;"",$B$3+1&gt;=$E31,$B$3+1&lt;=$F31),"■","")</f>
      </c>
      <c r="K31" s="8">
        <f>IF(AND($E31&lt;&gt;"",$F31&lt;&gt;"",$B$3+2&gt;=$E31,$B$3+2&lt;=$F31),"■","")</f>
      </c>
      <c r="L31" s="8">
        <f>IF(AND($E31&lt;&gt;"",$F31&lt;&gt;"",$B$3+3&gt;=$E31,$B$3+3&lt;=$F31),"■","")</f>
      </c>
      <c r="M31" s="8">
        <f>IF(AND($E31&lt;&gt;"",$F31&lt;&gt;"",$B$3+4&gt;=$E31,$B$3+4&lt;=$F31),"■","")</f>
      </c>
      <c r="N31" s="8">
        <f>IF(AND($E31&lt;&gt;"",$F31&lt;&gt;"",$B$3+5&gt;=$E31,$B$3+5&lt;=$F31),"■","")</f>
      </c>
      <c r="O31" s="8">
        <f>IF(AND($E31&lt;&gt;"",$F31&lt;&gt;"",$B$3+6&gt;=$E31,$B$3+6&lt;=$F31),"■","")</f>
      </c>
      <c r="P31" s="8">
        <f>IF(AND($E31&lt;&gt;"",$F31&lt;&gt;"",$B$3+7&gt;=$E31,$B$3+7&lt;=$F31),"■","")</f>
      </c>
      <c r="Q31" s="8">
        <f>IF(AND($E31&lt;&gt;"",$F31&lt;&gt;"",$B$3+8&gt;=$E31,$B$3+8&lt;=$F31),"■","")</f>
      </c>
      <c r="R31" s="8">
        <f>IF(AND($E31&lt;&gt;"",$F31&lt;&gt;"",$B$3+9&gt;=$E31,$B$3+9&lt;=$F31),"■","")</f>
      </c>
      <c r="S31" s="8">
        <f>IF(AND($E31&lt;&gt;"",$F31&lt;&gt;"",$B$3+10&gt;=$E31,$B$3+10&lt;=$F31),"■","")</f>
      </c>
      <c r="T31" s="8">
        <f>IF(AND($E31&lt;&gt;"",$F31&lt;&gt;"",$B$3+11&gt;=$E31,$B$3+11&lt;=$F31),"■","")</f>
      </c>
      <c r="U31" s="8">
        <f>IF(AND($E31&lt;&gt;"",$F31&lt;&gt;"",$B$3+12&gt;=$E31,$B$3+12&lt;=$F31),"■","")</f>
      </c>
      <c r="V31" s="8">
        <f>IF(AND($E31&lt;&gt;"",$F31&lt;&gt;"",$B$3+13&gt;=$E31,$B$3+13&lt;=$F31),"■","")</f>
      </c>
      <c r="W31" s="8">
        <f>IF(AND($E31&lt;&gt;"",$F31&lt;&gt;"",$B$3+14&gt;=$E31,$B$3+14&lt;=$F31),"■","")</f>
      </c>
      <c r="X31" s="8">
        <f>IF(AND($E31&lt;&gt;"",$F31&lt;&gt;"",$B$3+15&gt;=$E31,$B$3+15&lt;=$F31),"■","")</f>
      </c>
      <c r="Y31" s="8">
        <f>IF(AND($E31&lt;&gt;"",$F31&lt;&gt;"",$B$3+16&gt;=$E31,$B$3+16&lt;=$F31),"■","")</f>
      </c>
      <c r="Z31" s="8">
        <f>IF(AND($E31&lt;&gt;"",$F31&lt;&gt;"",$B$3+17&gt;=$E31,$B$3+17&lt;=$F31),"■","")</f>
      </c>
      <c r="AA31" s="8">
        <f>IF(AND($E31&lt;&gt;"",$F31&lt;&gt;"",$B$3+18&gt;=$E31,$B$3+18&lt;=$F31),"■","")</f>
      </c>
      <c r="AB31" s="8">
        <f>IF(AND($E31&lt;&gt;"",$F31&lt;&gt;"",$B$3+19&gt;=$E31,$B$3+19&lt;=$F31),"■","")</f>
      </c>
      <c r="AC31" s="8">
        <f>IF(AND($E31&lt;&gt;"",$F31&lt;&gt;"",$B$3+20&gt;=$E31,$B$3+20&lt;=$F31),"■","")</f>
      </c>
      <c r="AD31" s="8">
        <f>IF(AND($E31&lt;&gt;"",$F31&lt;&gt;"",$B$3+21&gt;=$E31,$B$3+21&lt;=$F31),"■","")</f>
      </c>
      <c r="AE31" s="8">
        <f>IF(AND($E31&lt;&gt;"",$F31&lt;&gt;"",$B$3+22&gt;=$E31,$B$3+22&lt;=$F31),"■","")</f>
      </c>
      <c r="AF31" s="8">
        <f>IF(AND($E31&lt;&gt;"",$F31&lt;&gt;"",$B$3+23&gt;=$E31,$B$3+23&lt;=$F31),"■","")</f>
      </c>
      <c r="AG31" s="8">
        <f>IF(AND($E31&lt;&gt;"",$F31&lt;&gt;"",$B$3+24&gt;=$E31,$B$3+24&lt;=$F31),"■","")</f>
      </c>
      <c r="AH31" s="8">
        <f>IF(AND($E31&lt;&gt;"",$F31&lt;&gt;"",$B$3+25&gt;=$E31,$B$3+25&lt;=$F31),"■","")</f>
      </c>
      <c r="AI31" s="8">
        <f>IF(AND($E31&lt;&gt;"",$F31&lt;&gt;"",$B$3+26&gt;=$E31,$B$3+26&lt;=$F31),"■","")</f>
      </c>
      <c r="AJ31" s="8">
        <f>IF(AND($E31&lt;&gt;"",$F31&lt;&gt;"",$B$3+27&gt;=$E31,$B$3+27&lt;=$F31),"■","")</f>
      </c>
      <c r="AK31" s="8">
        <f>IF(AND($E31&lt;&gt;"",$F31&lt;&gt;"",$B$3+28&gt;=$E31,$B$3+28&lt;=$F31),"■","")</f>
      </c>
      <c r="AL31" s="8">
        <f>IF(AND($E31&lt;&gt;"",$F31&lt;&gt;"",$B$3+29&gt;=$E31,$B$3+29&lt;=$F31),"■","")</f>
      </c>
      <c r="AM31" s="8">
        <f>IF(AND($E31&lt;&gt;"",$F31&lt;&gt;"",$B$3+30&gt;=$E31,$B$3+30&lt;=$F31),"■","")</f>
      </c>
    </row>
    <row r="32" ht="20" customHeight="1" spans="1:39" x14ac:dyDescent="0.25">
      <c r="A32" s="8"/>
      <c r="B32" s="3"/>
      <c r="C32" s="3"/>
      <c r="D32" s="5" t="s">
        <v>18</v>
      </c>
      <c r="E32" s="3"/>
      <c r="F32" s="3"/>
      <c r="G32" s="8">
        <f>IF(OR(E32="",F32=""),"",F32-E32+1)</f>
      </c>
      <c r="H32" s="4"/>
      <c r="I32" s="8">
        <f>IF(AND($E32&lt;&gt;"",$B$3+0&gt;=$E32,$B$3+0&lt;=IF($F32="",$F$3,$F32)),"●","")</f>
      </c>
      <c r="J32" s="8">
        <f>IF(AND($E32&lt;&gt;"",$B$3+1&gt;=$E32,$B$3+1&lt;=IF($F32="",$F$3,$F32)),"●","")</f>
      </c>
      <c r="K32" s="8">
        <f>IF(AND($E32&lt;&gt;"",$B$3+2&gt;=$E32,$B$3+2&lt;=IF($F32="",$F$3,$F32)),"●","")</f>
      </c>
      <c r="L32" s="8">
        <f>IF(AND($E32&lt;&gt;"",$B$3+3&gt;=$E32,$B$3+3&lt;=IF($F32="",$F$3,$F32)),"●","")</f>
      </c>
      <c r="M32" s="8">
        <f>IF(AND($E32&lt;&gt;"",$B$3+4&gt;=$E32,$B$3+4&lt;=IF($F32="",$F$3,$F32)),"●","")</f>
      </c>
      <c r="N32" s="8">
        <f>IF(AND($E32&lt;&gt;"",$B$3+5&gt;=$E32,$B$3+5&lt;=IF($F32="",$F$3,$F32)),"●","")</f>
      </c>
      <c r="O32" s="8">
        <f>IF(AND($E32&lt;&gt;"",$B$3+6&gt;=$E32,$B$3+6&lt;=IF($F32="",$F$3,$F32)),"●","")</f>
      </c>
      <c r="P32" s="8">
        <f>IF(AND($E32&lt;&gt;"",$B$3+7&gt;=$E32,$B$3+7&lt;=IF($F32="",$F$3,$F32)),"●","")</f>
      </c>
      <c r="Q32" s="8">
        <f>IF(AND($E32&lt;&gt;"",$B$3+8&gt;=$E32,$B$3+8&lt;=IF($F32="",$F$3,$F32)),"●","")</f>
      </c>
      <c r="R32" s="8">
        <f>IF(AND($E32&lt;&gt;"",$B$3+9&gt;=$E32,$B$3+9&lt;=IF($F32="",$F$3,$F32)),"●","")</f>
      </c>
      <c r="S32" s="8">
        <f>IF(AND($E32&lt;&gt;"",$B$3+10&gt;=$E32,$B$3+10&lt;=IF($F32="",$F$3,$F32)),"●","")</f>
      </c>
      <c r="T32" s="8">
        <f>IF(AND($E32&lt;&gt;"",$B$3+11&gt;=$E32,$B$3+11&lt;=IF($F32="",$F$3,$F32)),"●","")</f>
      </c>
      <c r="U32" s="8">
        <f>IF(AND($E32&lt;&gt;"",$B$3+12&gt;=$E32,$B$3+12&lt;=IF($F32="",$F$3,$F32)),"●","")</f>
      </c>
      <c r="V32" s="8">
        <f>IF(AND($E32&lt;&gt;"",$B$3+13&gt;=$E32,$B$3+13&lt;=IF($F32="",$F$3,$F32)),"●","")</f>
      </c>
      <c r="W32" s="8">
        <f>IF(AND($E32&lt;&gt;"",$B$3+14&gt;=$E32,$B$3+14&lt;=IF($F32="",$F$3,$F32)),"●","")</f>
      </c>
      <c r="X32" s="8">
        <f>IF(AND($E32&lt;&gt;"",$B$3+15&gt;=$E32,$B$3+15&lt;=IF($F32="",$F$3,$F32)),"●","")</f>
      </c>
      <c r="Y32" s="8">
        <f>IF(AND($E32&lt;&gt;"",$B$3+16&gt;=$E32,$B$3+16&lt;=IF($F32="",$F$3,$F32)),"●","")</f>
      </c>
      <c r="Z32" s="8">
        <f>IF(AND($E32&lt;&gt;"",$B$3+17&gt;=$E32,$B$3+17&lt;=IF($F32="",$F$3,$F32)),"●","")</f>
      </c>
      <c r="AA32" s="8">
        <f>IF(AND($E32&lt;&gt;"",$B$3+18&gt;=$E32,$B$3+18&lt;=IF($F32="",$F$3,$F32)),"●","")</f>
      </c>
      <c r="AB32" s="8">
        <f>IF(AND($E32&lt;&gt;"",$B$3+19&gt;=$E32,$B$3+19&lt;=IF($F32="",$F$3,$F32)),"●","")</f>
      </c>
      <c r="AC32" s="8">
        <f>IF(AND($E32&lt;&gt;"",$B$3+20&gt;=$E32,$B$3+20&lt;=IF($F32="",$F$3,$F32)),"●","")</f>
      </c>
      <c r="AD32" s="8">
        <f>IF(AND($E32&lt;&gt;"",$B$3+21&gt;=$E32,$B$3+21&lt;=IF($F32="",$F$3,$F32)),"●","")</f>
      </c>
      <c r="AE32" s="8">
        <f>IF(AND($E32&lt;&gt;"",$B$3+22&gt;=$E32,$B$3+22&lt;=IF($F32="",$F$3,$F32)),"●","")</f>
      </c>
      <c r="AF32" s="8">
        <f>IF(AND($E32&lt;&gt;"",$B$3+23&gt;=$E32,$B$3+23&lt;=IF($F32="",$F$3,$F32)),"●","")</f>
      </c>
      <c r="AG32" s="8">
        <f>IF(AND($E32&lt;&gt;"",$B$3+24&gt;=$E32,$B$3+24&lt;=IF($F32="",$F$3,$F32)),"●","")</f>
      </c>
      <c r="AH32" s="8">
        <f>IF(AND($E32&lt;&gt;"",$B$3+25&gt;=$E32,$B$3+25&lt;=IF($F32="",$F$3,$F32)),"●","")</f>
      </c>
      <c r="AI32" s="8">
        <f>IF(AND($E32&lt;&gt;"",$B$3+26&gt;=$E32,$B$3+26&lt;=IF($F32="",$F$3,$F32)),"●","")</f>
      </c>
      <c r="AJ32" s="8">
        <f>IF(AND($E32&lt;&gt;"",$B$3+27&gt;=$E32,$B$3+27&lt;=IF($F32="",$F$3,$F32)),"●","")</f>
      </c>
      <c r="AK32" s="8">
        <f>IF(AND($E32&lt;&gt;"",$B$3+28&gt;=$E32,$B$3+28&lt;=IF($F32="",$F$3,$F32)),"●","")</f>
      </c>
      <c r="AL32" s="8">
        <f>IF(AND($E32&lt;&gt;"",$B$3+29&gt;=$E32,$B$3+29&lt;=IF($F32="",$F$3,$F32)),"●","")</f>
      </c>
      <c r="AM32" s="8">
        <f>IF(AND($E32&lt;&gt;"",$B$3+30&gt;=$E32,$B$3+30&lt;=IF($F32="",$F$3,$F32)),"●","")</f>
      </c>
    </row>
    <row r="33" ht="20" customHeight="1" spans="1:39" x14ac:dyDescent="0.25">
      <c r="A33" s="8">
        <v>14</v>
      </c>
      <c r="B33" s="3"/>
      <c r="C33" s="3"/>
      <c r="D33" s="5" t="s">
        <v>17</v>
      </c>
      <c r="E33" s="3"/>
      <c r="F33" s="3"/>
      <c r="G33" s="8">
        <f>IF(OR(E33="",F33=""),"",F33-E33+1)</f>
      </c>
      <c r="H33" s="4">
        <f>IF(OR(E33="",F33="",$F$3=""),"",MAX(0,MIN(1,($F$3-E33+1)/G33)))</f>
      </c>
      <c r="I33" s="8">
        <f>IF(AND($E33&lt;&gt;"",$F33&lt;&gt;"",$B$3+0&gt;=$E33,$B$3+0&lt;=$F33),"■","")</f>
      </c>
      <c r="J33" s="8">
        <f>IF(AND($E33&lt;&gt;"",$F33&lt;&gt;"",$B$3+1&gt;=$E33,$B$3+1&lt;=$F33),"■","")</f>
      </c>
      <c r="K33" s="8">
        <f>IF(AND($E33&lt;&gt;"",$F33&lt;&gt;"",$B$3+2&gt;=$E33,$B$3+2&lt;=$F33),"■","")</f>
      </c>
      <c r="L33" s="8">
        <f>IF(AND($E33&lt;&gt;"",$F33&lt;&gt;"",$B$3+3&gt;=$E33,$B$3+3&lt;=$F33),"■","")</f>
      </c>
      <c r="M33" s="8">
        <f>IF(AND($E33&lt;&gt;"",$F33&lt;&gt;"",$B$3+4&gt;=$E33,$B$3+4&lt;=$F33),"■","")</f>
      </c>
      <c r="N33" s="8">
        <f>IF(AND($E33&lt;&gt;"",$F33&lt;&gt;"",$B$3+5&gt;=$E33,$B$3+5&lt;=$F33),"■","")</f>
      </c>
      <c r="O33" s="8">
        <f>IF(AND($E33&lt;&gt;"",$F33&lt;&gt;"",$B$3+6&gt;=$E33,$B$3+6&lt;=$F33),"■","")</f>
      </c>
      <c r="P33" s="8">
        <f>IF(AND($E33&lt;&gt;"",$F33&lt;&gt;"",$B$3+7&gt;=$E33,$B$3+7&lt;=$F33),"■","")</f>
      </c>
      <c r="Q33" s="8">
        <f>IF(AND($E33&lt;&gt;"",$F33&lt;&gt;"",$B$3+8&gt;=$E33,$B$3+8&lt;=$F33),"■","")</f>
      </c>
      <c r="R33" s="8">
        <f>IF(AND($E33&lt;&gt;"",$F33&lt;&gt;"",$B$3+9&gt;=$E33,$B$3+9&lt;=$F33),"■","")</f>
      </c>
      <c r="S33" s="8">
        <f>IF(AND($E33&lt;&gt;"",$F33&lt;&gt;"",$B$3+10&gt;=$E33,$B$3+10&lt;=$F33),"■","")</f>
      </c>
      <c r="T33" s="8">
        <f>IF(AND($E33&lt;&gt;"",$F33&lt;&gt;"",$B$3+11&gt;=$E33,$B$3+11&lt;=$F33),"■","")</f>
      </c>
      <c r="U33" s="8">
        <f>IF(AND($E33&lt;&gt;"",$F33&lt;&gt;"",$B$3+12&gt;=$E33,$B$3+12&lt;=$F33),"■","")</f>
      </c>
      <c r="V33" s="8">
        <f>IF(AND($E33&lt;&gt;"",$F33&lt;&gt;"",$B$3+13&gt;=$E33,$B$3+13&lt;=$F33),"■","")</f>
      </c>
      <c r="W33" s="8">
        <f>IF(AND($E33&lt;&gt;"",$F33&lt;&gt;"",$B$3+14&gt;=$E33,$B$3+14&lt;=$F33),"■","")</f>
      </c>
      <c r="X33" s="8">
        <f>IF(AND($E33&lt;&gt;"",$F33&lt;&gt;"",$B$3+15&gt;=$E33,$B$3+15&lt;=$F33),"■","")</f>
      </c>
      <c r="Y33" s="8">
        <f>IF(AND($E33&lt;&gt;"",$F33&lt;&gt;"",$B$3+16&gt;=$E33,$B$3+16&lt;=$F33),"■","")</f>
      </c>
      <c r="Z33" s="8">
        <f>IF(AND($E33&lt;&gt;"",$F33&lt;&gt;"",$B$3+17&gt;=$E33,$B$3+17&lt;=$F33),"■","")</f>
      </c>
      <c r="AA33" s="8">
        <f>IF(AND($E33&lt;&gt;"",$F33&lt;&gt;"",$B$3+18&gt;=$E33,$B$3+18&lt;=$F33),"■","")</f>
      </c>
      <c r="AB33" s="8">
        <f>IF(AND($E33&lt;&gt;"",$F33&lt;&gt;"",$B$3+19&gt;=$E33,$B$3+19&lt;=$F33),"■","")</f>
      </c>
      <c r="AC33" s="8">
        <f>IF(AND($E33&lt;&gt;"",$F33&lt;&gt;"",$B$3+20&gt;=$E33,$B$3+20&lt;=$F33),"■","")</f>
      </c>
      <c r="AD33" s="8">
        <f>IF(AND($E33&lt;&gt;"",$F33&lt;&gt;"",$B$3+21&gt;=$E33,$B$3+21&lt;=$F33),"■","")</f>
      </c>
      <c r="AE33" s="8">
        <f>IF(AND($E33&lt;&gt;"",$F33&lt;&gt;"",$B$3+22&gt;=$E33,$B$3+22&lt;=$F33),"■","")</f>
      </c>
      <c r="AF33" s="8">
        <f>IF(AND($E33&lt;&gt;"",$F33&lt;&gt;"",$B$3+23&gt;=$E33,$B$3+23&lt;=$F33),"■","")</f>
      </c>
      <c r="AG33" s="8">
        <f>IF(AND($E33&lt;&gt;"",$F33&lt;&gt;"",$B$3+24&gt;=$E33,$B$3+24&lt;=$F33),"■","")</f>
      </c>
      <c r="AH33" s="8">
        <f>IF(AND($E33&lt;&gt;"",$F33&lt;&gt;"",$B$3+25&gt;=$E33,$B$3+25&lt;=$F33),"■","")</f>
      </c>
      <c r="AI33" s="8">
        <f>IF(AND($E33&lt;&gt;"",$F33&lt;&gt;"",$B$3+26&gt;=$E33,$B$3+26&lt;=$F33),"■","")</f>
      </c>
      <c r="AJ33" s="8">
        <f>IF(AND($E33&lt;&gt;"",$F33&lt;&gt;"",$B$3+27&gt;=$E33,$B$3+27&lt;=$F33),"■","")</f>
      </c>
      <c r="AK33" s="8">
        <f>IF(AND($E33&lt;&gt;"",$F33&lt;&gt;"",$B$3+28&gt;=$E33,$B$3+28&lt;=$F33),"■","")</f>
      </c>
      <c r="AL33" s="8">
        <f>IF(AND($E33&lt;&gt;"",$F33&lt;&gt;"",$B$3+29&gt;=$E33,$B$3+29&lt;=$F33),"■","")</f>
      </c>
      <c r="AM33" s="8">
        <f>IF(AND($E33&lt;&gt;"",$F33&lt;&gt;"",$B$3+30&gt;=$E33,$B$3+30&lt;=$F33),"■","")</f>
      </c>
    </row>
    <row r="34" ht="20" customHeight="1" spans="1:39" x14ac:dyDescent="0.25">
      <c r="A34" s="8"/>
      <c r="B34" s="3"/>
      <c r="C34" s="3"/>
      <c r="D34" s="5" t="s">
        <v>18</v>
      </c>
      <c r="E34" s="3"/>
      <c r="F34" s="3"/>
      <c r="G34" s="8">
        <f>IF(OR(E34="",F34=""),"",F34-E34+1)</f>
      </c>
      <c r="H34" s="4"/>
      <c r="I34" s="8">
        <f>IF(AND($E34&lt;&gt;"",$B$3+0&gt;=$E34,$B$3+0&lt;=IF($F34="",$F$3,$F34)),"●","")</f>
      </c>
      <c r="J34" s="8">
        <f>IF(AND($E34&lt;&gt;"",$B$3+1&gt;=$E34,$B$3+1&lt;=IF($F34="",$F$3,$F34)),"●","")</f>
      </c>
      <c r="K34" s="8">
        <f>IF(AND($E34&lt;&gt;"",$B$3+2&gt;=$E34,$B$3+2&lt;=IF($F34="",$F$3,$F34)),"●","")</f>
      </c>
      <c r="L34" s="8">
        <f>IF(AND($E34&lt;&gt;"",$B$3+3&gt;=$E34,$B$3+3&lt;=IF($F34="",$F$3,$F34)),"●","")</f>
      </c>
      <c r="M34" s="8">
        <f>IF(AND($E34&lt;&gt;"",$B$3+4&gt;=$E34,$B$3+4&lt;=IF($F34="",$F$3,$F34)),"●","")</f>
      </c>
      <c r="N34" s="8">
        <f>IF(AND($E34&lt;&gt;"",$B$3+5&gt;=$E34,$B$3+5&lt;=IF($F34="",$F$3,$F34)),"●","")</f>
      </c>
      <c r="O34" s="8">
        <f>IF(AND($E34&lt;&gt;"",$B$3+6&gt;=$E34,$B$3+6&lt;=IF($F34="",$F$3,$F34)),"●","")</f>
      </c>
      <c r="P34" s="8">
        <f>IF(AND($E34&lt;&gt;"",$B$3+7&gt;=$E34,$B$3+7&lt;=IF($F34="",$F$3,$F34)),"●","")</f>
      </c>
      <c r="Q34" s="8">
        <f>IF(AND($E34&lt;&gt;"",$B$3+8&gt;=$E34,$B$3+8&lt;=IF($F34="",$F$3,$F34)),"●","")</f>
      </c>
      <c r="R34" s="8">
        <f>IF(AND($E34&lt;&gt;"",$B$3+9&gt;=$E34,$B$3+9&lt;=IF($F34="",$F$3,$F34)),"●","")</f>
      </c>
      <c r="S34" s="8">
        <f>IF(AND($E34&lt;&gt;"",$B$3+10&gt;=$E34,$B$3+10&lt;=IF($F34="",$F$3,$F34)),"●","")</f>
      </c>
      <c r="T34" s="8">
        <f>IF(AND($E34&lt;&gt;"",$B$3+11&gt;=$E34,$B$3+11&lt;=IF($F34="",$F$3,$F34)),"●","")</f>
      </c>
      <c r="U34" s="8">
        <f>IF(AND($E34&lt;&gt;"",$B$3+12&gt;=$E34,$B$3+12&lt;=IF($F34="",$F$3,$F34)),"●","")</f>
      </c>
      <c r="V34" s="8">
        <f>IF(AND($E34&lt;&gt;"",$B$3+13&gt;=$E34,$B$3+13&lt;=IF($F34="",$F$3,$F34)),"●","")</f>
      </c>
      <c r="W34" s="8">
        <f>IF(AND($E34&lt;&gt;"",$B$3+14&gt;=$E34,$B$3+14&lt;=IF($F34="",$F$3,$F34)),"●","")</f>
      </c>
      <c r="X34" s="8">
        <f>IF(AND($E34&lt;&gt;"",$B$3+15&gt;=$E34,$B$3+15&lt;=IF($F34="",$F$3,$F34)),"●","")</f>
      </c>
      <c r="Y34" s="8">
        <f>IF(AND($E34&lt;&gt;"",$B$3+16&gt;=$E34,$B$3+16&lt;=IF($F34="",$F$3,$F34)),"●","")</f>
      </c>
      <c r="Z34" s="8">
        <f>IF(AND($E34&lt;&gt;"",$B$3+17&gt;=$E34,$B$3+17&lt;=IF($F34="",$F$3,$F34)),"●","")</f>
      </c>
      <c r="AA34" s="8">
        <f>IF(AND($E34&lt;&gt;"",$B$3+18&gt;=$E34,$B$3+18&lt;=IF($F34="",$F$3,$F34)),"●","")</f>
      </c>
      <c r="AB34" s="8">
        <f>IF(AND($E34&lt;&gt;"",$B$3+19&gt;=$E34,$B$3+19&lt;=IF($F34="",$F$3,$F34)),"●","")</f>
      </c>
      <c r="AC34" s="8">
        <f>IF(AND($E34&lt;&gt;"",$B$3+20&gt;=$E34,$B$3+20&lt;=IF($F34="",$F$3,$F34)),"●","")</f>
      </c>
      <c r="AD34" s="8">
        <f>IF(AND($E34&lt;&gt;"",$B$3+21&gt;=$E34,$B$3+21&lt;=IF($F34="",$F$3,$F34)),"●","")</f>
      </c>
      <c r="AE34" s="8">
        <f>IF(AND($E34&lt;&gt;"",$B$3+22&gt;=$E34,$B$3+22&lt;=IF($F34="",$F$3,$F34)),"●","")</f>
      </c>
      <c r="AF34" s="8">
        <f>IF(AND($E34&lt;&gt;"",$B$3+23&gt;=$E34,$B$3+23&lt;=IF($F34="",$F$3,$F34)),"●","")</f>
      </c>
      <c r="AG34" s="8">
        <f>IF(AND($E34&lt;&gt;"",$B$3+24&gt;=$E34,$B$3+24&lt;=IF($F34="",$F$3,$F34)),"●","")</f>
      </c>
      <c r="AH34" s="8">
        <f>IF(AND($E34&lt;&gt;"",$B$3+25&gt;=$E34,$B$3+25&lt;=IF($F34="",$F$3,$F34)),"●","")</f>
      </c>
      <c r="AI34" s="8">
        <f>IF(AND($E34&lt;&gt;"",$B$3+26&gt;=$E34,$B$3+26&lt;=IF($F34="",$F$3,$F34)),"●","")</f>
      </c>
      <c r="AJ34" s="8">
        <f>IF(AND($E34&lt;&gt;"",$B$3+27&gt;=$E34,$B$3+27&lt;=IF($F34="",$F$3,$F34)),"●","")</f>
      </c>
      <c r="AK34" s="8">
        <f>IF(AND($E34&lt;&gt;"",$B$3+28&gt;=$E34,$B$3+28&lt;=IF($F34="",$F$3,$F34)),"●","")</f>
      </c>
      <c r="AL34" s="8">
        <f>IF(AND($E34&lt;&gt;"",$B$3+29&gt;=$E34,$B$3+29&lt;=IF($F34="",$F$3,$F34)),"●","")</f>
      </c>
      <c r="AM34" s="8">
        <f>IF(AND($E34&lt;&gt;"",$B$3+30&gt;=$E34,$B$3+30&lt;=IF($F34="",$F$3,$F34)),"●","")</f>
      </c>
    </row>
    <row r="35" ht="20" customHeight="1" spans="1:39" x14ac:dyDescent="0.25">
      <c r="A35" s="8">
        <v>15</v>
      </c>
      <c r="B35" s="3"/>
      <c r="C35" s="3"/>
      <c r="D35" s="5" t="s">
        <v>17</v>
      </c>
      <c r="E35" s="3"/>
      <c r="F35" s="3"/>
      <c r="G35" s="8">
        <f>IF(OR(E35="",F35=""),"",F35-E35+1)</f>
      </c>
      <c r="H35" s="4">
        <f>IF(OR(E35="",F35="",$F$3=""),"",MAX(0,MIN(1,($F$3-E35+1)/G35)))</f>
      </c>
      <c r="I35" s="8">
        <f>IF(AND($E35&lt;&gt;"",$F35&lt;&gt;"",$B$3+0&gt;=$E35,$B$3+0&lt;=$F35),"■","")</f>
      </c>
      <c r="J35" s="8">
        <f>IF(AND($E35&lt;&gt;"",$F35&lt;&gt;"",$B$3+1&gt;=$E35,$B$3+1&lt;=$F35),"■","")</f>
      </c>
      <c r="K35" s="8">
        <f>IF(AND($E35&lt;&gt;"",$F35&lt;&gt;"",$B$3+2&gt;=$E35,$B$3+2&lt;=$F35),"■","")</f>
      </c>
      <c r="L35" s="8">
        <f>IF(AND($E35&lt;&gt;"",$F35&lt;&gt;"",$B$3+3&gt;=$E35,$B$3+3&lt;=$F35),"■","")</f>
      </c>
      <c r="M35" s="8">
        <f>IF(AND($E35&lt;&gt;"",$F35&lt;&gt;"",$B$3+4&gt;=$E35,$B$3+4&lt;=$F35),"■","")</f>
      </c>
      <c r="N35" s="8">
        <f>IF(AND($E35&lt;&gt;"",$F35&lt;&gt;"",$B$3+5&gt;=$E35,$B$3+5&lt;=$F35),"■","")</f>
      </c>
      <c r="O35" s="8">
        <f>IF(AND($E35&lt;&gt;"",$F35&lt;&gt;"",$B$3+6&gt;=$E35,$B$3+6&lt;=$F35),"■","")</f>
      </c>
      <c r="P35" s="8">
        <f>IF(AND($E35&lt;&gt;"",$F35&lt;&gt;"",$B$3+7&gt;=$E35,$B$3+7&lt;=$F35),"■","")</f>
      </c>
      <c r="Q35" s="8">
        <f>IF(AND($E35&lt;&gt;"",$F35&lt;&gt;"",$B$3+8&gt;=$E35,$B$3+8&lt;=$F35),"■","")</f>
      </c>
      <c r="R35" s="8">
        <f>IF(AND($E35&lt;&gt;"",$F35&lt;&gt;"",$B$3+9&gt;=$E35,$B$3+9&lt;=$F35),"■","")</f>
      </c>
      <c r="S35" s="8">
        <f>IF(AND($E35&lt;&gt;"",$F35&lt;&gt;"",$B$3+10&gt;=$E35,$B$3+10&lt;=$F35),"■","")</f>
      </c>
      <c r="T35" s="8">
        <f>IF(AND($E35&lt;&gt;"",$F35&lt;&gt;"",$B$3+11&gt;=$E35,$B$3+11&lt;=$F35),"■","")</f>
      </c>
      <c r="U35" s="8">
        <f>IF(AND($E35&lt;&gt;"",$F35&lt;&gt;"",$B$3+12&gt;=$E35,$B$3+12&lt;=$F35),"■","")</f>
      </c>
      <c r="V35" s="8">
        <f>IF(AND($E35&lt;&gt;"",$F35&lt;&gt;"",$B$3+13&gt;=$E35,$B$3+13&lt;=$F35),"■","")</f>
      </c>
      <c r="W35" s="8">
        <f>IF(AND($E35&lt;&gt;"",$F35&lt;&gt;"",$B$3+14&gt;=$E35,$B$3+14&lt;=$F35),"■","")</f>
      </c>
      <c r="X35" s="8">
        <f>IF(AND($E35&lt;&gt;"",$F35&lt;&gt;"",$B$3+15&gt;=$E35,$B$3+15&lt;=$F35),"■","")</f>
      </c>
      <c r="Y35" s="8">
        <f>IF(AND($E35&lt;&gt;"",$F35&lt;&gt;"",$B$3+16&gt;=$E35,$B$3+16&lt;=$F35),"■","")</f>
      </c>
      <c r="Z35" s="8">
        <f>IF(AND($E35&lt;&gt;"",$F35&lt;&gt;"",$B$3+17&gt;=$E35,$B$3+17&lt;=$F35),"■","")</f>
      </c>
      <c r="AA35" s="8">
        <f>IF(AND($E35&lt;&gt;"",$F35&lt;&gt;"",$B$3+18&gt;=$E35,$B$3+18&lt;=$F35),"■","")</f>
      </c>
      <c r="AB35" s="8">
        <f>IF(AND($E35&lt;&gt;"",$F35&lt;&gt;"",$B$3+19&gt;=$E35,$B$3+19&lt;=$F35),"■","")</f>
      </c>
      <c r="AC35" s="8">
        <f>IF(AND($E35&lt;&gt;"",$F35&lt;&gt;"",$B$3+20&gt;=$E35,$B$3+20&lt;=$F35),"■","")</f>
      </c>
      <c r="AD35" s="8">
        <f>IF(AND($E35&lt;&gt;"",$F35&lt;&gt;"",$B$3+21&gt;=$E35,$B$3+21&lt;=$F35),"■","")</f>
      </c>
      <c r="AE35" s="8">
        <f>IF(AND($E35&lt;&gt;"",$F35&lt;&gt;"",$B$3+22&gt;=$E35,$B$3+22&lt;=$F35),"■","")</f>
      </c>
      <c r="AF35" s="8">
        <f>IF(AND($E35&lt;&gt;"",$F35&lt;&gt;"",$B$3+23&gt;=$E35,$B$3+23&lt;=$F35),"■","")</f>
      </c>
      <c r="AG35" s="8">
        <f>IF(AND($E35&lt;&gt;"",$F35&lt;&gt;"",$B$3+24&gt;=$E35,$B$3+24&lt;=$F35),"■","")</f>
      </c>
      <c r="AH35" s="8">
        <f>IF(AND($E35&lt;&gt;"",$F35&lt;&gt;"",$B$3+25&gt;=$E35,$B$3+25&lt;=$F35),"■","")</f>
      </c>
      <c r="AI35" s="8">
        <f>IF(AND($E35&lt;&gt;"",$F35&lt;&gt;"",$B$3+26&gt;=$E35,$B$3+26&lt;=$F35),"■","")</f>
      </c>
      <c r="AJ35" s="8">
        <f>IF(AND($E35&lt;&gt;"",$F35&lt;&gt;"",$B$3+27&gt;=$E35,$B$3+27&lt;=$F35),"■","")</f>
      </c>
      <c r="AK35" s="8">
        <f>IF(AND($E35&lt;&gt;"",$F35&lt;&gt;"",$B$3+28&gt;=$E35,$B$3+28&lt;=$F35),"■","")</f>
      </c>
      <c r="AL35" s="8">
        <f>IF(AND($E35&lt;&gt;"",$F35&lt;&gt;"",$B$3+29&gt;=$E35,$B$3+29&lt;=$F35),"■","")</f>
      </c>
      <c r="AM35" s="8">
        <f>IF(AND($E35&lt;&gt;"",$F35&lt;&gt;"",$B$3+30&gt;=$E35,$B$3+30&lt;=$F35),"■","")</f>
      </c>
    </row>
    <row r="36" ht="20" customHeight="1" spans="1:39" x14ac:dyDescent="0.25">
      <c r="A36" s="8"/>
      <c r="B36" s="3"/>
      <c r="C36" s="3"/>
      <c r="D36" s="5" t="s">
        <v>18</v>
      </c>
      <c r="E36" s="3"/>
      <c r="F36" s="3"/>
      <c r="G36" s="8">
        <f>IF(OR(E36="",F36=""),"",F36-E36+1)</f>
      </c>
      <c r="H36" s="4"/>
      <c r="I36" s="8">
        <f>IF(AND($E36&lt;&gt;"",$B$3+0&gt;=$E36,$B$3+0&lt;=IF($F36="",$F$3,$F36)),"●","")</f>
      </c>
      <c r="J36" s="8">
        <f>IF(AND($E36&lt;&gt;"",$B$3+1&gt;=$E36,$B$3+1&lt;=IF($F36="",$F$3,$F36)),"●","")</f>
      </c>
      <c r="K36" s="8">
        <f>IF(AND($E36&lt;&gt;"",$B$3+2&gt;=$E36,$B$3+2&lt;=IF($F36="",$F$3,$F36)),"●","")</f>
      </c>
      <c r="L36" s="8">
        <f>IF(AND($E36&lt;&gt;"",$B$3+3&gt;=$E36,$B$3+3&lt;=IF($F36="",$F$3,$F36)),"●","")</f>
      </c>
      <c r="M36" s="8">
        <f>IF(AND($E36&lt;&gt;"",$B$3+4&gt;=$E36,$B$3+4&lt;=IF($F36="",$F$3,$F36)),"●","")</f>
      </c>
      <c r="N36" s="8">
        <f>IF(AND($E36&lt;&gt;"",$B$3+5&gt;=$E36,$B$3+5&lt;=IF($F36="",$F$3,$F36)),"●","")</f>
      </c>
      <c r="O36" s="8">
        <f>IF(AND($E36&lt;&gt;"",$B$3+6&gt;=$E36,$B$3+6&lt;=IF($F36="",$F$3,$F36)),"●","")</f>
      </c>
      <c r="P36" s="8">
        <f>IF(AND($E36&lt;&gt;"",$B$3+7&gt;=$E36,$B$3+7&lt;=IF($F36="",$F$3,$F36)),"●","")</f>
      </c>
      <c r="Q36" s="8">
        <f>IF(AND($E36&lt;&gt;"",$B$3+8&gt;=$E36,$B$3+8&lt;=IF($F36="",$F$3,$F36)),"●","")</f>
      </c>
      <c r="R36" s="8">
        <f>IF(AND($E36&lt;&gt;"",$B$3+9&gt;=$E36,$B$3+9&lt;=IF($F36="",$F$3,$F36)),"●","")</f>
      </c>
      <c r="S36" s="8">
        <f>IF(AND($E36&lt;&gt;"",$B$3+10&gt;=$E36,$B$3+10&lt;=IF($F36="",$F$3,$F36)),"●","")</f>
      </c>
      <c r="T36" s="8">
        <f>IF(AND($E36&lt;&gt;"",$B$3+11&gt;=$E36,$B$3+11&lt;=IF($F36="",$F$3,$F36)),"●","")</f>
      </c>
      <c r="U36" s="8">
        <f>IF(AND($E36&lt;&gt;"",$B$3+12&gt;=$E36,$B$3+12&lt;=IF($F36="",$F$3,$F36)),"●","")</f>
      </c>
      <c r="V36" s="8">
        <f>IF(AND($E36&lt;&gt;"",$B$3+13&gt;=$E36,$B$3+13&lt;=IF($F36="",$F$3,$F36)),"●","")</f>
      </c>
      <c r="W36" s="8">
        <f>IF(AND($E36&lt;&gt;"",$B$3+14&gt;=$E36,$B$3+14&lt;=IF($F36="",$F$3,$F36)),"●","")</f>
      </c>
      <c r="X36" s="8">
        <f>IF(AND($E36&lt;&gt;"",$B$3+15&gt;=$E36,$B$3+15&lt;=IF($F36="",$F$3,$F36)),"●","")</f>
      </c>
      <c r="Y36" s="8">
        <f>IF(AND($E36&lt;&gt;"",$B$3+16&gt;=$E36,$B$3+16&lt;=IF($F36="",$F$3,$F36)),"●","")</f>
      </c>
      <c r="Z36" s="8">
        <f>IF(AND($E36&lt;&gt;"",$B$3+17&gt;=$E36,$B$3+17&lt;=IF($F36="",$F$3,$F36)),"●","")</f>
      </c>
      <c r="AA36" s="8">
        <f>IF(AND($E36&lt;&gt;"",$B$3+18&gt;=$E36,$B$3+18&lt;=IF($F36="",$F$3,$F36)),"●","")</f>
      </c>
      <c r="AB36" s="8">
        <f>IF(AND($E36&lt;&gt;"",$B$3+19&gt;=$E36,$B$3+19&lt;=IF($F36="",$F$3,$F36)),"●","")</f>
      </c>
      <c r="AC36" s="8">
        <f>IF(AND($E36&lt;&gt;"",$B$3+20&gt;=$E36,$B$3+20&lt;=IF($F36="",$F$3,$F36)),"●","")</f>
      </c>
      <c r="AD36" s="8">
        <f>IF(AND($E36&lt;&gt;"",$B$3+21&gt;=$E36,$B$3+21&lt;=IF($F36="",$F$3,$F36)),"●","")</f>
      </c>
      <c r="AE36" s="8">
        <f>IF(AND($E36&lt;&gt;"",$B$3+22&gt;=$E36,$B$3+22&lt;=IF($F36="",$F$3,$F36)),"●","")</f>
      </c>
      <c r="AF36" s="8">
        <f>IF(AND($E36&lt;&gt;"",$B$3+23&gt;=$E36,$B$3+23&lt;=IF($F36="",$F$3,$F36)),"●","")</f>
      </c>
      <c r="AG36" s="8">
        <f>IF(AND($E36&lt;&gt;"",$B$3+24&gt;=$E36,$B$3+24&lt;=IF($F36="",$F$3,$F36)),"●","")</f>
      </c>
      <c r="AH36" s="8">
        <f>IF(AND($E36&lt;&gt;"",$B$3+25&gt;=$E36,$B$3+25&lt;=IF($F36="",$F$3,$F36)),"●","")</f>
      </c>
      <c r="AI36" s="8">
        <f>IF(AND($E36&lt;&gt;"",$B$3+26&gt;=$E36,$B$3+26&lt;=IF($F36="",$F$3,$F36)),"●","")</f>
      </c>
      <c r="AJ36" s="8">
        <f>IF(AND($E36&lt;&gt;"",$B$3+27&gt;=$E36,$B$3+27&lt;=IF($F36="",$F$3,$F36)),"●","")</f>
      </c>
      <c r="AK36" s="8">
        <f>IF(AND($E36&lt;&gt;"",$B$3+28&gt;=$E36,$B$3+28&lt;=IF($F36="",$F$3,$F36)),"●","")</f>
      </c>
      <c r="AL36" s="8">
        <f>IF(AND($E36&lt;&gt;"",$B$3+29&gt;=$E36,$B$3+29&lt;=IF($F36="",$F$3,$F36)),"●","")</f>
      </c>
      <c r="AM36" s="8">
        <f>IF(AND($E36&lt;&gt;"",$B$3+30&gt;=$E36,$B$3+30&lt;=IF($F36="",$F$3,$F36)),"●","")</f>
      </c>
    </row>
    <row r="37" ht="20" customHeight="1" x14ac:dyDescent="0.25"/>
    <row r="38" ht="36" customHeight="1" spans="1:39" x14ac:dyDescent="0.25">
      <c r="A38" s="2" t="s">
        <v>19</v>
      </c>
      <c r="B38" s="3" t="s">
        <v>39</v>
      </c>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row>
  </sheetData>
  <mergeCells count="67">
    <mergeCell ref="A1:AM1"/>
    <mergeCell ref="B2:T2"/>
    <mergeCell ref="V2:AM2"/>
    <mergeCell ref="B3:C3"/>
    <mergeCell ref="D3:E3"/>
    <mergeCell ref="F3:G3"/>
    <mergeCell ref="H3:M3"/>
    <mergeCell ref="N3:P3"/>
    <mergeCell ref="Q3:V3"/>
    <mergeCell ref="W3:Y3"/>
    <mergeCell ref="Z3:AB3"/>
    <mergeCell ref="AC3:AH3"/>
    <mergeCell ref="A4:AM4"/>
    <mergeCell ref="A5:A6"/>
    <mergeCell ref="B5:B6"/>
    <mergeCell ref="C5:C6"/>
    <mergeCell ref="D5:D6"/>
    <mergeCell ref="E5:E6"/>
    <mergeCell ref="F5:F6"/>
    <mergeCell ref="G5:G6"/>
    <mergeCell ref="H5:H6"/>
    <mergeCell ref="A7:A8"/>
    <mergeCell ref="B7:B8"/>
    <mergeCell ref="C7:C8"/>
    <mergeCell ref="A9:A10"/>
    <mergeCell ref="B9:B10"/>
    <mergeCell ref="C9:C10"/>
    <mergeCell ref="A11:A12"/>
    <mergeCell ref="B11:B12"/>
    <mergeCell ref="C11:C12"/>
    <mergeCell ref="A13:A14"/>
    <mergeCell ref="B13:B14"/>
    <mergeCell ref="C13:C14"/>
    <mergeCell ref="A15:A16"/>
    <mergeCell ref="B15:B16"/>
    <mergeCell ref="C15:C16"/>
    <mergeCell ref="A17:A18"/>
    <mergeCell ref="B17:B18"/>
    <mergeCell ref="C17:C18"/>
    <mergeCell ref="A19:A20"/>
    <mergeCell ref="B19:B20"/>
    <mergeCell ref="C19:C20"/>
    <mergeCell ref="A21:A22"/>
    <mergeCell ref="B21:B22"/>
    <mergeCell ref="C21:C22"/>
    <mergeCell ref="A23:A24"/>
    <mergeCell ref="B23:B24"/>
    <mergeCell ref="C23:C24"/>
    <mergeCell ref="A25:A26"/>
    <mergeCell ref="B25:B26"/>
    <mergeCell ref="C25:C26"/>
    <mergeCell ref="A27:A28"/>
    <mergeCell ref="B27:B28"/>
    <mergeCell ref="C27:C28"/>
    <mergeCell ref="A29:A30"/>
    <mergeCell ref="B29:B30"/>
    <mergeCell ref="C29:C30"/>
    <mergeCell ref="A31:A32"/>
    <mergeCell ref="B31:B32"/>
    <mergeCell ref="C31:C32"/>
    <mergeCell ref="A33:A34"/>
    <mergeCell ref="B33:B34"/>
    <mergeCell ref="C33:C34"/>
    <mergeCell ref="A35:A36"/>
    <mergeCell ref="B35:B36"/>
    <mergeCell ref="C35:C36"/>
    <mergeCell ref="B38:AM38"/>
  </mergeCells>
  <pageMargins left="0.39" right="0.39" top="0.39" bottom="0.39" header="0.2" footer="0.2"/>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40</v>
      </c>
      <c r="B1" s="1"/>
    </row>
    <row r="2" ht="20" customHeight="1" spans="1:2" x14ac:dyDescent="0.25">
      <c r="A2" s="2" t="s">
        <v>41</v>
      </c>
      <c r="B2" s="5" t="s">
        <v>42</v>
      </c>
    </row>
    <row r="3" ht="20" customHeight="1" spans="1:2" x14ac:dyDescent="0.25">
      <c r="A3" s="2" t="s">
        <v>43</v>
      </c>
      <c r="B3" s="5" t="s">
        <v>44</v>
      </c>
    </row>
    <row r="4" ht="20" customHeight="1" spans="1:2" x14ac:dyDescent="0.25">
      <c r="A4" s="2" t="s">
        <v>45</v>
      </c>
      <c r="B4" s="5" t="s">
        <v>46</v>
      </c>
    </row>
    <row r="5" ht="20" customHeight="1" spans="1:2" x14ac:dyDescent="0.25">
      <c r="A5" s="2" t="s">
        <v>47</v>
      </c>
      <c r="B5" s="5" t="s">
        <v>48</v>
      </c>
    </row>
    <row r="6" ht="20" customHeight="1" spans="1:2" x14ac:dyDescent="0.25">
      <c r="A6" s="2" t="s">
        <v>49</v>
      </c>
      <c r="B6" s="5" t="s">
        <v>50</v>
      </c>
    </row>
    <row r="7" ht="20" customHeight="1" spans="1:2" x14ac:dyDescent="0.25">
      <c r="A7" s="2" t="s">
        <v>51</v>
      </c>
      <c r="B7" s="5" t="s">
        <v>52</v>
      </c>
    </row>
    <row r="8" ht="20" customHeight="1" spans="1:2" x14ac:dyDescent="0.25">
      <c r="A8" s="2" t="s">
        <v>53</v>
      </c>
      <c r="B8" s="5" t="s">
        <v>54</v>
      </c>
    </row>
    <row r="9" ht="20" customHeight="1" spans="1:2" x14ac:dyDescent="0.25">
      <c r="A9" s="2" t="s">
        <v>55</v>
      </c>
      <c r="B9" s="5" t="s">
        <v>56</v>
      </c>
    </row>
    <row r="10" ht="20" customHeight="1" spans="1:2" x14ac:dyDescent="0.25">
      <c r="A10" s="2" t="s">
        <v>57</v>
      </c>
      <c r="B10" s="5" t="s">
        <v>58</v>
      </c>
    </row>
    <row r="11" ht="20" customHeight="1" spans="1:2" x14ac:dyDescent="0.25">
      <c r="A11" s="2" t="s">
        <v>59</v>
      </c>
      <c r="B11" s="5" t="s">
        <v>60</v>
      </c>
    </row>
    <row r="12" ht="20" customHeight="1" spans="1:2" x14ac:dyDescent="0.25">
      <c r="A12" s="2" t="s">
        <v>61</v>
      </c>
      <c r="B12" s="5" t="s">
        <v>62</v>
      </c>
    </row>
  </sheetData>
  <mergeCells count="1">
    <mergeCell ref="A1:B1"/>
  </mergeCells>
  <pageMargins left="0.39" right="0.39" top="0.39" bottom="0.39" header="0.2" footer="0.2"/>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工程フクロウ（FUKULO／合同会社商陣）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